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6" yWindow="672" windowWidth="22404" windowHeight="10848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Položky!$A$1:$K$93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G92" i="3"/>
  <c r="BE92"/>
  <c r="BD92"/>
  <c r="BC92"/>
  <c r="K92"/>
  <c r="I92"/>
  <c r="G92"/>
  <c r="BF92" s="1"/>
  <c r="BG91"/>
  <c r="BF91"/>
  <c r="BD91"/>
  <c r="BC91"/>
  <c r="K91"/>
  <c r="I91"/>
  <c r="G91"/>
  <c r="BE91" s="1"/>
  <c r="BG90"/>
  <c r="BF90"/>
  <c r="BD90"/>
  <c r="BC90"/>
  <c r="K90"/>
  <c r="I90"/>
  <c r="G90"/>
  <c r="BE90" s="1"/>
  <c r="BE93" s="1"/>
  <c r="G12" i="2" s="1"/>
  <c r="BG89" i="3"/>
  <c r="BE89"/>
  <c r="BD89"/>
  <c r="BC89"/>
  <c r="K89"/>
  <c r="I89"/>
  <c r="G89"/>
  <c r="BF89" s="1"/>
  <c r="BG88"/>
  <c r="BE88"/>
  <c r="BD88"/>
  <c r="BC88"/>
  <c r="K88"/>
  <c r="I88"/>
  <c r="G88"/>
  <c r="BF88" s="1"/>
  <c r="BG87"/>
  <c r="BE87"/>
  <c r="BD87"/>
  <c r="BC87"/>
  <c r="K87"/>
  <c r="I87"/>
  <c r="G87"/>
  <c r="BF87" s="1"/>
  <c r="BG86"/>
  <c r="BE86"/>
  <c r="BD86"/>
  <c r="BC86"/>
  <c r="K86"/>
  <c r="I86"/>
  <c r="G86"/>
  <c r="BF86" s="1"/>
  <c r="BG85"/>
  <c r="BE85"/>
  <c r="BD85"/>
  <c r="BC85"/>
  <c r="K85"/>
  <c r="I85"/>
  <c r="G85"/>
  <c r="BF85" s="1"/>
  <c r="BG84"/>
  <c r="BE84"/>
  <c r="BD84"/>
  <c r="BC84"/>
  <c r="K84"/>
  <c r="I84"/>
  <c r="G84"/>
  <c r="BF84" s="1"/>
  <c r="BG83"/>
  <c r="BE83"/>
  <c r="BD83"/>
  <c r="BC83"/>
  <c r="K83"/>
  <c r="I83"/>
  <c r="G83"/>
  <c r="BF83" s="1"/>
  <c r="BG82"/>
  <c r="BE82"/>
  <c r="BD82"/>
  <c r="BC82"/>
  <c r="K82"/>
  <c r="I82"/>
  <c r="G82"/>
  <c r="BF82" s="1"/>
  <c r="BG81"/>
  <c r="BE81"/>
  <c r="BD81"/>
  <c r="BC81"/>
  <c r="K81"/>
  <c r="I81"/>
  <c r="G81"/>
  <c r="BF81" s="1"/>
  <c r="BG80"/>
  <c r="BE80"/>
  <c r="BD80"/>
  <c r="BC80"/>
  <c r="K80"/>
  <c r="I80"/>
  <c r="G80"/>
  <c r="BF80" s="1"/>
  <c r="BG79"/>
  <c r="BE79"/>
  <c r="BD79"/>
  <c r="BC79"/>
  <c r="K79"/>
  <c r="I79"/>
  <c r="G79"/>
  <c r="BF79" s="1"/>
  <c r="BG78"/>
  <c r="BE78"/>
  <c r="BD78"/>
  <c r="BC78"/>
  <c r="K78"/>
  <c r="I78"/>
  <c r="G78"/>
  <c r="BF78" s="1"/>
  <c r="BG77"/>
  <c r="BE77"/>
  <c r="BD77"/>
  <c r="BC77"/>
  <c r="K77"/>
  <c r="I77"/>
  <c r="G77"/>
  <c r="BF77" s="1"/>
  <c r="BG76"/>
  <c r="BG93" s="1"/>
  <c r="I12" i="2" s="1"/>
  <c r="BE76" i="3"/>
  <c r="BD76"/>
  <c r="BC76"/>
  <c r="K76"/>
  <c r="I76"/>
  <c r="G76"/>
  <c r="BF76" s="1"/>
  <c r="BG75"/>
  <c r="BE75"/>
  <c r="BD75"/>
  <c r="BC75"/>
  <c r="K75"/>
  <c r="I75"/>
  <c r="G75"/>
  <c r="BF75" s="1"/>
  <c r="BG74"/>
  <c r="BE74"/>
  <c r="BD74"/>
  <c r="BD93" s="1"/>
  <c r="F12" i="2" s="1"/>
  <c r="BC74" i="3"/>
  <c r="BC93" s="1"/>
  <c r="E12" i="2" s="1"/>
  <c r="K74" i="3"/>
  <c r="I74"/>
  <c r="G74"/>
  <c r="BF74" s="1"/>
  <c r="B12" i="2"/>
  <c r="A12"/>
  <c r="K93" i="3"/>
  <c r="I93"/>
  <c r="G93"/>
  <c r="C93"/>
  <c r="BG71"/>
  <c r="BF71"/>
  <c r="BF72" s="1"/>
  <c r="H11" i="2" s="1"/>
  <c r="BE71" i="3"/>
  <c r="BC71"/>
  <c r="K71"/>
  <c r="I71"/>
  <c r="G71"/>
  <c r="BD71" s="1"/>
  <c r="BG70"/>
  <c r="BF70"/>
  <c r="BE70"/>
  <c r="BE72" s="1"/>
  <c r="G11" i="2" s="1"/>
  <c r="BC70" i="3"/>
  <c r="K70"/>
  <c r="I70"/>
  <c r="G70"/>
  <c r="BD70" s="1"/>
  <c r="B11" i="2"/>
  <c r="A11"/>
  <c r="BG72" i="3"/>
  <c r="I11" i="2" s="1"/>
  <c r="BC72" i="3"/>
  <c r="E11" i="2" s="1"/>
  <c r="K72" i="3"/>
  <c r="I72"/>
  <c r="C72"/>
  <c r="BG67"/>
  <c r="BF67"/>
  <c r="BF68" s="1"/>
  <c r="H10" i="2" s="1"/>
  <c r="BE67" i="3"/>
  <c r="BE68" s="1"/>
  <c r="G10" i="2" s="1"/>
  <c r="BD67" i="3"/>
  <c r="BD68" s="1"/>
  <c r="F10" i="2" s="1"/>
  <c r="K67" i="3"/>
  <c r="I67"/>
  <c r="G67"/>
  <c r="G68" s="1"/>
  <c r="B10" i="2"/>
  <c r="A10"/>
  <c r="BG68" i="3"/>
  <c r="I10" i="2" s="1"/>
  <c r="K68" i="3"/>
  <c r="I68"/>
  <c r="C68"/>
  <c r="BG64"/>
  <c r="BF64"/>
  <c r="BE64"/>
  <c r="BD64"/>
  <c r="K64"/>
  <c r="I64"/>
  <c r="G64"/>
  <c r="BC64" s="1"/>
  <c r="BG63"/>
  <c r="BF63"/>
  <c r="BE63"/>
  <c r="BE65" s="1"/>
  <c r="G9" i="2" s="1"/>
  <c r="BD63" i="3"/>
  <c r="K63"/>
  <c r="I63"/>
  <c r="G63"/>
  <c r="BC63" s="1"/>
  <c r="BG62"/>
  <c r="BF62"/>
  <c r="BE62"/>
  <c r="BD62"/>
  <c r="K62"/>
  <c r="I62"/>
  <c r="G62"/>
  <c r="BC62" s="1"/>
  <c r="BG59"/>
  <c r="BG65" s="1"/>
  <c r="I9" i="2" s="1"/>
  <c r="BF59" i="3"/>
  <c r="BF65" s="1"/>
  <c r="H9" i="2" s="1"/>
  <c r="BE59" i="3"/>
  <c r="BD59"/>
  <c r="K59"/>
  <c r="I59"/>
  <c r="G59"/>
  <c r="B9" i="2"/>
  <c r="A9"/>
  <c r="K65" i="3"/>
  <c r="I65"/>
  <c r="C65"/>
  <c r="BG54"/>
  <c r="BF54"/>
  <c r="BF57" s="1"/>
  <c r="H8" i="2" s="1"/>
  <c r="BE54" i="3"/>
  <c r="BE57" s="1"/>
  <c r="G8" i="2" s="1"/>
  <c r="BD54" i="3"/>
  <c r="BD57" s="1"/>
  <c r="F8" i="2" s="1"/>
  <c r="K54" i="3"/>
  <c r="I54"/>
  <c r="G54"/>
  <c r="G57" s="1"/>
  <c r="B8" i="2"/>
  <c r="A8"/>
  <c r="BG57" i="3"/>
  <c r="I8" i="2" s="1"/>
  <c r="K57" i="3"/>
  <c r="I57"/>
  <c r="C57"/>
  <c r="BG49"/>
  <c r="BF49"/>
  <c r="BE49"/>
  <c r="BD49"/>
  <c r="K49"/>
  <c r="I49"/>
  <c r="G49"/>
  <c r="BC49" s="1"/>
  <c r="BG48"/>
  <c r="BF48"/>
  <c r="BE48"/>
  <c r="BD48"/>
  <c r="K48"/>
  <c r="I48"/>
  <c r="G48"/>
  <c r="BC48" s="1"/>
  <c r="BG47"/>
  <c r="BF47"/>
  <c r="BE47"/>
  <c r="BD47"/>
  <c r="K47"/>
  <c r="I47"/>
  <c r="G47"/>
  <c r="BC47" s="1"/>
  <c r="BG44"/>
  <c r="BF44"/>
  <c r="BE44"/>
  <c r="BD44"/>
  <c r="K44"/>
  <c r="I44"/>
  <c r="G44"/>
  <c r="BC44" s="1"/>
  <c r="BG41"/>
  <c r="BF41"/>
  <c r="BE41"/>
  <c r="BD41"/>
  <c r="K41"/>
  <c r="I41"/>
  <c r="G41"/>
  <c r="BC41" s="1"/>
  <c r="BG40"/>
  <c r="BF40"/>
  <c r="BE40"/>
  <c r="BD40"/>
  <c r="K40"/>
  <c r="I40"/>
  <c r="G40"/>
  <c r="BC40" s="1"/>
  <c r="BG35"/>
  <c r="BF35"/>
  <c r="BE35"/>
  <c r="BD35"/>
  <c r="K35"/>
  <c r="I35"/>
  <c r="G35"/>
  <c r="BC35" s="1"/>
  <c r="BG33"/>
  <c r="BF33"/>
  <c r="BE33"/>
  <c r="BD33"/>
  <c r="K33"/>
  <c r="I33"/>
  <c r="G33"/>
  <c r="BC33" s="1"/>
  <c r="BG32"/>
  <c r="BF32"/>
  <c r="BE32"/>
  <c r="BD32"/>
  <c r="K32"/>
  <c r="I32"/>
  <c r="G32"/>
  <c r="BC32" s="1"/>
  <c r="BG28"/>
  <c r="BF28"/>
  <c r="BE28"/>
  <c r="BD28"/>
  <c r="K28"/>
  <c r="I28"/>
  <c r="G28"/>
  <c r="BC28" s="1"/>
  <c r="BG24"/>
  <c r="BF24"/>
  <c r="BE24"/>
  <c r="BD24"/>
  <c r="K24"/>
  <c r="I24"/>
  <c r="G24"/>
  <c r="BC24" s="1"/>
  <c r="BG23"/>
  <c r="BF23"/>
  <c r="BE23"/>
  <c r="BD23"/>
  <c r="K23"/>
  <c r="I23"/>
  <c r="G23"/>
  <c r="BC23" s="1"/>
  <c r="BG22"/>
  <c r="BF22"/>
  <c r="BE22"/>
  <c r="BD22"/>
  <c r="K22"/>
  <c r="I22"/>
  <c r="G22"/>
  <c r="BC22" s="1"/>
  <c r="BG21"/>
  <c r="BF21"/>
  <c r="BE21"/>
  <c r="BD21"/>
  <c r="K21"/>
  <c r="I21"/>
  <c r="G21"/>
  <c r="BC21" s="1"/>
  <c r="BG20"/>
  <c r="BF20"/>
  <c r="BE20"/>
  <c r="BD20"/>
  <c r="K20"/>
  <c r="I20"/>
  <c r="G20"/>
  <c r="BC20" s="1"/>
  <c r="BG17"/>
  <c r="BF17"/>
  <c r="BE17"/>
  <c r="BD17"/>
  <c r="K17"/>
  <c r="I17"/>
  <c r="G17"/>
  <c r="BC17" s="1"/>
  <c r="BG14"/>
  <c r="BF14"/>
  <c r="BE14"/>
  <c r="BD14"/>
  <c r="K14"/>
  <c r="I14"/>
  <c r="G14"/>
  <c r="BC14" s="1"/>
  <c r="BG10"/>
  <c r="BF10"/>
  <c r="BE10"/>
  <c r="BD10"/>
  <c r="K10"/>
  <c r="I10"/>
  <c r="G10"/>
  <c r="BC10" s="1"/>
  <c r="BG8"/>
  <c r="BG52" s="1"/>
  <c r="I7" i="2" s="1"/>
  <c r="BF8" i="3"/>
  <c r="BE8"/>
  <c r="BD8"/>
  <c r="BD52" s="1"/>
  <c r="F7" i="2" s="1"/>
  <c r="BC8" i="3"/>
  <c r="K8"/>
  <c r="I8"/>
  <c r="G8"/>
  <c r="B7" i="2"/>
  <c r="A7"/>
  <c r="BF52" i="3"/>
  <c r="H7" i="2" s="1"/>
  <c r="BE52" i="3"/>
  <c r="G7" i="2" s="1"/>
  <c r="K52" i="3"/>
  <c r="I52"/>
  <c r="G52"/>
  <c r="C52"/>
  <c r="E4"/>
  <c r="C4"/>
  <c r="F3"/>
  <c r="C3"/>
  <c r="C2" i="2"/>
  <c r="C1"/>
  <c r="C33" i="1"/>
  <c r="F33" s="1"/>
  <c r="C31"/>
  <c r="C9"/>
  <c r="G7"/>
  <c r="D2"/>
  <c r="C2"/>
  <c r="G65" i="3" l="1"/>
  <c r="BD65"/>
  <c r="F9" i="2" s="1"/>
  <c r="G13"/>
  <c r="C18" i="1" s="1"/>
  <c r="I13" i="2"/>
  <c r="C21" i="1" s="1"/>
  <c r="BC52" i="3"/>
  <c r="E7" i="2" s="1"/>
  <c r="BD72" i="3"/>
  <c r="F11" i="2" s="1"/>
  <c r="F13" s="1"/>
  <c r="C16" i="1" s="1"/>
  <c r="BF93" i="3"/>
  <c r="H12" i="2" s="1"/>
  <c r="H13" s="1"/>
  <c r="C17" i="1" s="1"/>
  <c r="BC54" i="3"/>
  <c r="BC57" s="1"/>
  <c r="E8" i="2" s="1"/>
  <c r="BC59" i="3"/>
  <c r="BC65" s="1"/>
  <c r="E9" i="2" s="1"/>
  <c r="BC67" i="3"/>
  <c r="BC68" s="1"/>
  <c r="E10" i="2" s="1"/>
  <c r="G72" i="3"/>
  <c r="E13" i="2" l="1"/>
  <c r="G25" l="1"/>
  <c r="I25" s="1"/>
  <c r="G24"/>
  <c r="I24" s="1"/>
  <c r="G21" i="1" s="1"/>
  <c r="G23" i="2"/>
  <c r="I23" s="1"/>
  <c r="G20" i="1" s="1"/>
  <c r="G22" i="2"/>
  <c r="I22" s="1"/>
  <c r="G19" i="1" s="1"/>
  <c r="G21" i="2"/>
  <c r="I21" s="1"/>
  <c r="G18" i="1" s="1"/>
  <c r="G20" i="2"/>
  <c r="I20" s="1"/>
  <c r="G17" i="1" s="1"/>
  <c r="G19" i="2"/>
  <c r="I19" s="1"/>
  <c r="G16" i="1" s="1"/>
  <c r="G18" i="2"/>
  <c r="I18" s="1"/>
  <c r="C15" i="1"/>
  <c r="C19" s="1"/>
  <c r="C22" s="1"/>
  <c r="G15" l="1"/>
  <c r="H26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<sst xmlns="http://schemas.openxmlformats.org/spreadsheetml/2006/main" count="334" uniqueCount="225">
  <si>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</si>
  <si>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</si>
  <si>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</si>
  <si>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</si>
  <si>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</si>
  <si>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</si>
  <si>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</si>
  <si>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</si>
  <si>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</si>
  <si>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</si>
  <si>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</si>
  <si>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</si>
  <si>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</si>
  <si>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</si>
  <si>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</si>
  <si>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</si>
  <si>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</si>
  <si>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</si>
  <si>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</si>
  <si>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</si>
  <si>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</si>
  <si>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</si>
  <si>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</si>
  <si>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</si>
  <si>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</si>
  <si>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</si>
  <si>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</si>
  <si>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</si>
  <si>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</si>
  <si>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</si>
  <si>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</si>
  <si>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</si>
  <si>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</si>
  <si>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</si>
  <si>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</si>
  <si>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</si>
  <si>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</si>
  <si>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</si>
  <si>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</si>
  <si>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</si>
  <si>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</si>
  <si>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</si>
  <si>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</si>
  <si>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</si>
  <si>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</si>
  <si>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</si>
  <si>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</si>
  <si>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</si>
  <si>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</si>
  <si>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</si>
  <si>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</si>
  <si>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</si>
  <si>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</si>
  <si>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</si>
  <si>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</si>
  <si>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</si>
  <si>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</si>
  <si>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</si>
  <si>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</si>
  <si>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</si>
  <si>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</si>
  <si>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</si>
  <si>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</si>
  <si>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</si>
  <si>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</si>
  <si>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</si>
  <si>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</si>
  <si>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</si>
  <si>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</si>
  <si>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</si>
  <si>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</si>
  <si>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</si>
  <si>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</si>
  <si>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</si>
  <si>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</si>
  <si>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</si>
  <si>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</si>
  <si>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</si>
  <si>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</si>
  <si>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</si>
  <si>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</si>
  <si>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Celkem za</t>
  </si>
  <si>
    <t>2015-05-05</t>
  </si>
  <si>
    <t>REVITALIZACE PLOCH BYT.ZONY JEČNÁ</t>
  </si>
  <si>
    <t>SO23</t>
  </si>
  <si>
    <t>PŘELOŽKA PLYNOVODU STL</t>
  </si>
  <si>
    <t>113106123</t>
  </si>
  <si>
    <t>Rozebr zámk dlažba pro pěší komun</t>
  </si>
  <si>
    <t>m2</t>
  </si>
  <si>
    <t>38:9,5*1,4</t>
  </si>
  <si>
    <t>113107112</t>
  </si>
  <si>
    <t>Odstranění podkladu pl. 200 m2,kam.těžené tl.20 cm</t>
  </si>
  <si>
    <t>38:2,5*1,4</t>
  </si>
  <si>
    <t>38a:2,5*1,4</t>
  </si>
  <si>
    <t>113107122</t>
  </si>
  <si>
    <t>Odstranění podkladu pl. 200 m2,kam.drcené tl.20 cm</t>
  </si>
  <si>
    <t>113314200</t>
  </si>
  <si>
    <t>Odstranění podkladů ze živice -10cm</t>
  </si>
  <si>
    <t>119001401</t>
  </si>
  <si>
    <t>Dočasné zajištění ocelového potrubí do DN 200 mm</t>
  </si>
  <si>
    <t>m</t>
  </si>
  <si>
    <t>119001411</t>
  </si>
  <si>
    <t>Dočasné zajištění betonového potrubí do DN 200 mm</t>
  </si>
  <si>
    <t>119001422</t>
  </si>
  <si>
    <t>Dočasné zajištění kabelů - v počtu 3 - 6 kabelů</t>
  </si>
  <si>
    <t>120001101</t>
  </si>
  <si>
    <t>Příplatek za ztížení vykopávky v blízkosti vedení</t>
  </si>
  <si>
    <t>m3</t>
  </si>
  <si>
    <t>132201201</t>
  </si>
  <si>
    <t>Hloubení rýh šířky do 200 cm v hor.3 do 100 m3</t>
  </si>
  <si>
    <t>38:41,33*1*2,05</t>
  </si>
  <si>
    <t>dem:26*1*1,3</t>
  </si>
  <si>
    <t>38a:32,74*1*1,85</t>
  </si>
  <si>
    <t>151101102</t>
  </si>
  <si>
    <t>Pažení a rozepření stěn rýh - příložné - hl. do 4m</t>
  </si>
  <si>
    <t>38:2*41,33*2,05</t>
  </si>
  <si>
    <t>dem:2*26*1,3</t>
  </si>
  <si>
    <t>38a:2*32,74*1,85</t>
  </si>
  <si>
    <t>151101112</t>
  </si>
  <si>
    <t>Odstranění paženi stěn rýh - příložné - hl. do 4 m</t>
  </si>
  <si>
    <t>161101103</t>
  </si>
  <si>
    <t>Svislé přemístění výkopku z hor.1-4 do 6,0 m</t>
  </si>
  <si>
    <t>121,9065+66,6259</t>
  </si>
  <si>
    <t>162701105</t>
  </si>
  <si>
    <t>Vodorovné přemístění výkopku z hor.1-4 do 10000 m</t>
  </si>
  <si>
    <t>0,0035*41,33</t>
  </si>
  <si>
    <t>0,0035*32,74</t>
  </si>
  <si>
    <t>0,352*32,74</t>
  </si>
  <si>
    <t>0,352*41,33</t>
  </si>
  <si>
    <t>171201201</t>
  </si>
  <si>
    <t>Uložení sypaniny na skládku</t>
  </si>
  <si>
    <t>174101101</t>
  </si>
  <si>
    <t>Zásyp jam, rýh, šachet se zhutněním</t>
  </si>
  <si>
    <t>38:121,9065+0-14,548</t>
  </si>
  <si>
    <t>38a:66,6259+0-11,639</t>
  </si>
  <si>
    <t>175101101</t>
  </si>
  <si>
    <t>Obsyp potrubí bez prohození sypaniny s dodáním štěrkopísku frakce 0 - 22 mm</t>
  </si>
  <si>
    <t>38:14,55</t>
  </si>
  <si>
    <t>38a:11,52</t>
  </si>
  <si>
    <t>175101109</t>
  </si>
  <si>
    <t>Příplatek za prohození sypaniny pro zásyp potrubí</t>
  </si>
  <si>
    <t>199000002</t>
  </si>
  <si>
    <t>Poplatek za skládku horniny 1- 4</t>
  </si>
  <si>
    <t>58337306</t>
  </si>
  <si>
    <t>Štěrkopísek frakce 0-8 tř.B</t>
  </si>
  <si>
    <t>T</t>
  </si>
  <si>
    <t>38:14,55*1,23*1,67</t>
  </si>
  <si>
    <t>38a:11,52*1,23*1,67</t>
  </si>
  <si>
    <t>4</t>
  </si>
  <si>
    <t>Vodorovné konstrukce</t>
  </si>
  <si>
    <t>451573111</t>
  </si>
  <si>
    <t>Lože pod potrubí ze štěrkopísku 8mm</t>
  </si>
  <si>
    <t>38:0,15*1*41,33</t>
  </si>
  <si>
    <t>38a:0,15*1*32,74</t>
  </si>
  <si>
    <t>5</t>
  </si>
  <si>
    <t>Komunikace</t>
  </si>
  <si>
    <t>564661111</t>
  </si>
  <si>
    <t>Podklad z kameniva drceného 63-125 mm, tl. 20 cm</t>
  </si>
  <si>
    <t>564801300</t>
  </si>
  <si>
    <t>Podklad komunikací štěrkodrti 15cm</t>
  </si>
  <si>
    <t>565134221</t>
  </si>
  <si>
    <t>Podkl obal kam OKJ II tl50mm nad3m</t>
  </si>
  <si>
    <t>578145222</t>
  </si>
  <si>
    <t>Litý asf dálnič LAD mod tl40mm &gt;3m</t>
  </si>
  <si>
    <t>99</t>
  </si>
  <si>
    <t>Staveništní přesun hmot</t>
  </si>
  <si>
    <t>998276101</t>
  </si>
  <si>
    <t>Přesun hmot, trubní vedení plastová, otevř. výkop</t>
  </si>
  <si>
    <t>t</t>
  </si>
  <si>
    <t>723</t>
  </si>
  <si>
    <t>Vnitřní plynovod</t>
  </si>
  <si>
    <t>R 99872319</t>
  </si>
  <si>
    <t>Revize</t>
  </si>
  <si>
    <t>normh</t>
  </si>
  <si>
    <t>R723120206</t>
  </si>
  <si>
    <t>Potrubí ocelové  DN 40 iz. PE</t>
  </si>
  <si>
    <t>M23</t>
  </si>
  <si>
    <t>Montáže potrubí</t>
  </si>
  <si>
    <t>230180014</t>
  </si>
  <si>
    <t>Montáž trub z plastických hmot PE, PP, 40 x 3,6</t>
  </si>
  <si>
    <t>230180022</t>
  </si>
  <si>
    <t>Montáž trub z plastických hmot PE, PP, 63 x 5,7</t>
  </si>
  <si>
    <t>230193005</t>
  </si>
  <si>
    <t>Nasunutí potrubní sekce do chráničky DN 150 včetně distančních objímek</t>
  </si>
  <si>
    <t>230194005</t>
  </si>
  <si>
    <t>Utěsnění chráničky manžetou DN 150</t>
  </si>
  <si>
    <t>kus</t>
  </si>
  <si>
    <t>230200011</t>
  </si>
  <si>
    <t>Montáž plynovodů, 57 x 2,9 srovnatelně  demontáž</t>
  </si>
  <si>
    <t>230200024</t>
  </si>
  <si>
    <t>Montáž plynovodů, 159 x 4,5 chránička</t>
  </si>
  <si>
    <t>230210004</t>
  </si>
  <si>
    <t>Oprava opláš. a izolace svarů, ovin páskou,-4 vrst</t>
  </si>
  <si>
    <t>230230031</t>
  </si>
  <si>
    <t>Hlavní tlaková zkouška  do  DN 50</t>
  </si>
  <si>
    <t>994</t>
  </si>
  <si>
    <t>Zaslepení stáv. přípojky dodávka a montáž,vč. montážního materiálu</t>
  </si>
  <si>
    <t>995</t>
  </si>
  <si>
    <t>Napojení přípojky  DN32 na stáv. plynovod  DN 300</t>
  </si>
  <si>
    <t>997</t>
  </si>
  <si>
    <t>napojení na stáv. přípojku  ocel DN65 Ječná 38a dodávka a montáž,vč. montážního materiálu</t>
  </si>
  <si>
    <t>998</t>
  </si>
  <si>
    <t>napojení na stáv. přípojku  do obj. Ječná 38 dodávka a montáž,vč. montážního materiálu</t>
  </si>
  <si>
    <t>R 230 25-0052</t>
  </si>
  <si>
    <t>Signalizační vodič</t>
  </si>
  <si>
    <t>R 230220001</t>
  </si>
  <si>
    <t>Śoupátko na plyn E  DN32  včetně ZS  a poklopu dodávka a montáž ,vč. přírub</t>
  </si>
  <si>
    <t>R 286136313</t>
  </si>
  <si>
    <t>Trubka PE 100SDR 11  40 x 3,7 mm plyn včetně dodávky a montáže elektrospojek</t>
  </si>
  <si>
    <t>R 286136314</t>
  </si>
  <si>
    <t>Trubka PE 100SDR 11  63 x 5,8 mm plyn včetně dodávky a montáže elektrospojek</t>
  </si>
  <si>
    <t>27344383</t>
  </si>
  <si>
    <t>Manžeta na chráničky EPDM 40 x 150 mm</t>
  </si>
  <si>
    <t>273443880</t>
  </si>
  <si>
    <t>Manžeta na chráničky EPDM 63 x 160 mm</t>
  </si>
  <si>
    <t>14211110</t>
  </si>
  <si>
    <t>Trubka bezešvá hladká 11353.0  D 152x4,5 mm iz PE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</si>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</sst>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0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2" fillId="0" borderId="0" xfId="0" applyFont="1" applyAlignme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14" fontId="4" fillId="0" borderId="16" xfId="0" applyNumberFormat="1" applyFont="1" applyBorder="1" applyAlignment="1"/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2" workbookViewId="0"/>
  </sheetViews>
  <sheetFormatPr defaultColWidth="9.109375" defaultRowHeight="13.2"/>
  <cols>
    <col min="1" max="1" width="2" style="3" customWidth="1"/>
    <col min="2" max="2" width="15" style="3" customWidth="1"/>
    <col min="3" max="3" width="15.88671875" style="3" customWidth="1"/>
    <col min="4" max="4" width="14.5546875" style="3" customWidth="1"/>
    <col min="5" max="5" width="13.5546875" style="3" customWidth="1"/>
    <col min="6" max="6" width="16.5546875" style="3" customWidth="1"/>
    <col min="7" max="7" width="15.33203125" style="3" customWidth="1"/>
    <col min="8" max="16384" width="9.10937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SO23</v>
      </c>
      <c r="D2" s="6" t="str">
        <f>Rekapitulace!G2</f>
        <v>PŘELOŽKA PLYNOVODU STL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" customHeight="1">
      <c r="A5" s="16" t="s">
        <v>84</v>
      </c>
      <c r="B5" s="17"/>
      <c r="C5" s="18" t="s">
        <v>85</v>
      </c>
      <c r="D5" s="19"/>
      <c r="E5" s="20"/>
      <c r="F5" s="12" t="s">
        <v>7</v>
      </c>
      <c r="G5" s="13"/>
    </row>
    <row r="6" spans="1:57" ht="12.9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" customHeight="1">
      <c r="A7" s="24" t="s">
        <v>82</v>
      </c>
      <c r="B7" s="25"/>
      <c r="C7" s="26" t="s">
        <v>83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30"/>
      <c r="D8" s="30"/>
      <c r="E8" s="31"/>
      <c r="F8" s="32" t="s">
        <v>13</v>
      </c>
      <c r="G8" s="33"/>
      <c r="H8" s="34"/>
      <c r="I8" s="35"/>
    </row>
    <row r="9" spans="1:57">
      <c r="A9" s="29" t="s">
        <v>14</v>
      </c>
      <c r="B9" s="12"/>
      <c r="C9" s="30">
        <f>Projektant</f>
        <v>0</v>
      </c>
      <c r="D9" s="30"/>
      <c r="E9" s="31"/>
      <c r="F9" s="12"/>
      <c r="G9" s="36"/>
      <c r="H9" s="37"/>
    </row>
    <row r="10" spans="1:57">
      <c r="A10" s="29" t="s">
        <v>15</v>
      </c>
      <c r="B10" s="12"/>
      <c r="C10" s="30"/>
      <c r="D10" s="30"/>
      <c r="E10" s="30"/>
      <c r="F10" s="38"/>
      <c r="G10" s="39"/>
      <c r="H10" s="40"/>
    </row>
    <row r="11" spans="1:57" ht="13.5" customHeight="1">
      <c r="A11" s="29" t="s">
        <v>16</v>
      </c>
      <c r="B11" s="12"/>
      <c r="C11" s="30"/>
      <c r="D11" s="30"/>
      <c r="E11" s="30"/>
      <c r="F11" s="41" t="s">
        <v>17</v>
      </c>
      <c r="G11" s="225">
        <v>42129</v>
      </c>
      <c r="H11" s="37"/>
      <c r="BA11" s="42"/>
      <c r="BB11" s="42"/>
      <c r="BC11" s="42"/>
      <c r="BD11" s="42"/>
      <c r="BE11" s="42"/>
    </row>
    <row r="12" spans="1:57" ht="12.75" customHeight="1">
      <c r="A12" s="43" t="s">
        <v>18</v>
      </c>
      <c r="B12" s="10"/>
      <c r="C12" s="44"/>
      <c r="D12" s="44"/>
      <c r="E12" s="44"/>
      <c r="F12" s="45" t="s">
        <v>19</v>
      </c>
      <c r="G12" s="46"/>
      <c r="H12" s="37"/>
    </row>
    <row r="13" spans="1:57" ht="28.5" customHeight="1" thickBot="1">
      <c r="A13" s="47" t="s">
        <v>20</v>
      </c>
      <c r="B13" s="48"/>
      <c r="C13" s="48"/>
      <c r="D13" s="48"/>
      <c r="E13" s="49"/>
      <c r="F13" s="49"/>
      <c r="G13" s="50"/>
      <c r="H13" s="37"/>
    </row>
    <row r="14" spans="1:57" ht="17.25" customHeight="1" thickBot="1">
      <c r="A14" s="51" t="s">
        <v>21</v>
      </c>
      <c r="B14" s="52"/>
      <c r="C14" s="53"/>
      <c r="D14" s="54" t="s">
        <v>22</v>
      </c>
      <c r="E14" s="55"/>
      <c r="F14" s="55"/>
      <c r="G14" s="53"/>
    </row>
    <row r="15" spans="1:57" ht="15.9" customHeight="1">
      <c r="A15" s="56"/>
      <c r="B15" s="57" t="s">
        <v>23</v>
      </c>
      <c r="C15" s="58">
        <f>HSV</f>
        <v>0</v>
      </c>
      <c r="D15" s="59" t="str">
        <f>Rekapitulace!A18</f>
        <v>Ztížené výrobní podmínky</v>
      </c>
      <c r="E15" s="60"/>
      <c r="F15" s="61"/>
      <c r="G15" s="58">
        <f>Rekapitulace!I18</f>
        <v>0</v>
      </c>
    </row>
    <row r="16" spans="1:57" ht="15.9" customHeight="1">
      <c r="A16" s="56" t="s">
        <v>24</v>
      </c>
      <c r="B16" s="57" t="s">
        <v>25</v>
      </c>
      <c r="C16" s="58">
        <f>PSV</f>
        <v>0</v>
      </c>
      <c r="D16" s="9" t="str">
        <f>Rekapitulace!A19</f>
        <v>Oborová přirážka</v>
      </c>
      <c r="E16" s="62"/>
      <c r="F16" s="63"/>
      <c r="G16" s="58">
        <f>Rekapitulace!I19</f>
        <v>0</v>
      </c>
    </row>
    <row r="17" spans="1:7" ht="15.9" customHeight="1">
      <c r="A17" s="56" t="s">
        <v>26</v>
      </c>
      <c r="B17" s="57" t="s">
        <v>27</v>
      </c>
      <c r="C17" s="58">
        <f>Mont</f>
        <v>0</v>
      </c>
      <c r="D17" s="9" t="str">
        <f>Rekapitulace!A20</f>
        <v>Přesun stavebních kapacit</v>
      </c>
      <c r="E17" s="62"/>
      <c r="F17" s="63"/>
      <c r="G17" s="58">
        <f>Rekapitulace!I20</f>
        <v>0</v>
      </c>
    </row>
    <row r="18" spans="1:7" ht="15.9" customHeight="1">
      <c r="A18" s="64" t="s">
        <v>28</v>
      </c>
      <c r="B18" s="65" t="s">
        <v>29</v>
      </c>
      <c r="C18" s="58">
        <f>Dodavka</f>
        <v>0</v>
      </c>
      <c r="D18" s="9" t="str">
        <f>Rekapitulace!A21</f>
        <v>Mimostaveništní doprava</v>
      </c>
      <c r="E18" s="62"/>
      <c r="F18" s="63"/>
      <c r="G18" s="58">
        <f>Rekapitulace!I21</f>
        <v>0</v>
      </c>
    </row>
    <row r="19" spans="1:7" ht="15.9" customHeight="1">
      <c r="A19" s="66" t="s">
        <v>30</v>
      </c>
      <c r="B19" s="57"/>
      <c r="C19" s="58">
        <f>SUM(C15:C18)</f>
        <v>0</v>
      </c>
      <c r="D19" s="9" t="str">
        <f>Rekapitulace!A22</f>
        <v>Zařízení staveniště</v>
      </c>
      <c r="E19" s="62"/>
      <c r="F19" s="63"/>
      <c r="G19" s="58">
        <f>Rekapitulace!I22</f>
        <v>0</v>
      </c>
    </row>
    <row r="20" spans="1:7" ht="15.9" customHeight="1">
      <c r="A20" s="66"/>
      <c r="B20" s="57"/>
      <c r="C20" s="58"/>
      <c r="D20" s="9" t="str">
        <f>Rekapitulace!A23</f>
        <v>Provoz investora</v>
      </c>
      <c r="E20" s="62"/>
      <c r="F20" s="63"/>
      <c r="G20" s="58">
        <f>Rekapitulace!I23</f>
        <v>0</v>
      </c>
    </row>
    <row r="21" spans="1:7" ht="15.9" customHeight="1">
      <c r="A21" s="66" t="s">
        <v>31</v>
      </c>
      <c r="B21" s="57"/>
      <c r="C21" s="58">
        <f>HZS</f>
        <v>0</v>
      </c>
      <c r="D21" s="9" t="str">
        <f>Rekapitulace!A24</f>
        <v>Kompletační činnost (IČD)</v>
      </c>
      <c r="E21" s="62"/>
      <c r="F21" s="63"/>
      <c r="G21" s="58">
        <f>Rekapitulace!I24</f>
        <v>0</v>
      </c>
    </row>
    <row r="22" spans="1:7" ht="15.9" customHeight="1">
      <c r="A22" s="67" t="s">
        <v>32</v>
      </c>
      <c r="B22" s="37"/>
      <c r="C22" s="58">
        <f>C19+C21</f>
        <v>0</v>
      </c>
      <c r="D22" s="9" t="s">
        <v>33</v>
      </c>
      <c r="E22" s="62"/>
      <c r="F22" s="63"/>
      <c r="G22" s="58">
        <f>G23-SUM(G15:G21)</f>
        <v>0</v>
      </c>
    </row>
    <row r="23" spans="1:7" ht="15.9" customHeight="1" thickBot="1">
      <c r="A23" s="68" t="s">
        <v>34</v>
      </c>
      <c r="B23" s="69"/>
      <c r="C23" s="70">
        <f>C22+G23</f>
        <v>0</v>
      </c>
      <c r="D23" s="71" t="s">
        <v>35</v>
      </c>
      <c r="E23" s="72"/>
      <c r="F23" s="73"/>
      <c r="G23" s="58">
        <f>VRN</f>
        <v>0</v>
      </c>
    </row>
    <row r="24" spans="1:7">
      <c r="A24" s="74" t="s">
        <v>36</v>
      </c>
      <c r="B24" s="75"/>
      <c r="C24" s="76"/>
      <c r="D24" s="75" t="s">
        <v>37</v>
      </c>
      <c r="E24" s="75"/>
      <c r="F24" s="77" t="s">
        <v>38</v>
      </c>
      <c r="G24" s="78"/>
    </row>
    <row r="25" spans="1:7">
      <c r="A25" s="67" t="s">
        <v>39</v>
      </c>
      <c r="B25" s="37"/>
      <c r="C25" s="79"/>
      <c r="D25" s="37" t="s">
        <v>39</v>
      </c>
      <c r="F25" s="80" t="s">
        <v>39</v>
      </c>
      <c r="G25" s="81"/>
    </row>
    <row r="26" spans="1:7" ht="37.5" customHeight="1">
      <c r="A26" s="67" t="s">
        <v>40</v>
      </c>
      <c r="B26" s="82"/>
      <c r="C26" s="79"/>
      <c r="D26" s="37" t="s">
        <v>40</v>
      </c>
      <c r="F26" s="80" t="s">
        <v>40</v>
      </c>
      <c r="G26" s="81"/>
    </row>
    <row r="27" spans="1:7">
      <c r="A27" s="67"/>
      <c r="B27" s="83"/>
      <c r="C27" s="79"/>
      <c r="D27" s="37"/>
      <c r="F27" s="80"/>
      <c r="G27" s="81"/>
    </row>
    <row r="28" spans="1:7">
      <c r="A28" s="67" t="s">
        <v>41</v>
      </c>
      <c r="B28" s="37"/>
      <c r="C28" s="79"/>
      <c r="D28" s="80" t="s">
        <v>42</v>
      </c>
      <c r="E28" s="79"/>
      <c r="F28" s="84" t="s">
        <v>42</v>
      </c>
      <c r="G28" s="81"/>
    </row>
    <row r="29" spans="1:7" ht="69" customHeight="1">
      <c r="A29" s="67"/>
      <c r="B29" s="37"/>
      <c r="C29" s="85"/>
      <c r="D29" s="86"/>
      <c r="E29" s="85"/>
      <c r="F29" s="37"/>
      <c r="G29" s="81"/>
    </row>
    <row r="30" spans="1:7">
      <c r="A30" s="87" t="s">
        <v>43</v>
      </c>
      <c r="B30" s="88"/>
      <c r="C30" s="89">
        <v>21</v>
      </c>
      <c r="D30" s="88" t="s">
        <v>44</v>
      </c>
      <c r="E30" s="90"/>
      <c r="F30" s="91">
        <f>C23-F32</f>
        <v>0</v>
      </c>
      <c r="G30" s="92"/>
    </row>
    <row r="31" spans="1:7">
      <c r="A31" s="87" t="s">
        <v>45</v>
      </c>
      <c r="B31" s="88"/>
      <c r="C31" s="89">
        <f>SazbaDPH1</f>
        <v>21</v>
      </c>
      <c r="D31" s="88" t="s">
        <v>46</v>
      </c>
      <c r="E31" s="90"/>
      <c r="F31" s="91">
        <f>ROUND(PRODUCT(F30,C31/100),0)</f>
        <v>0</v>
      </c>
      <c r="G31" s="92"/>
    </row>
    <row r="32" spans="1:7">
      <c r="A32" s="87" t="s">
        <v>43</v>
      </c>
      <c r="B32" s="88"/>
      <c r="C32" s="89">
        <v>0</v>
      </c>
      <c r="D32" s="88" t="s">
        <v>46</v>
      </c>
      <c r="E32" s="90"/>
      <c r="F32" s="91">
        <v>0</v>
      </c>
      <c r="G32" s="92"/>
    </row>
    <row r="33" spans="1:8">
      <c r="A33" s="87" t="s">
        <v>45</v>
      </c>
      <c r="B33" s="93"/>
      <c r="C33" s="94">
        <f>SazbaDPH2</f>
        <v>0</v>
      </c>
      <c r="D33" s="88" t="s">
        <v>46</v>
      </c>
      <c r="E33" s="63"/>
      <c r="F33" s="91">
        <f>ROUND(PRODUCT(F32,C33/100),0)</f>
        <v>0</v>
      </c>
      <c r="G33" s="92"/>
    </row>
    <row r="34" spans="1:8" s="100" customFormat="1" ht="19.5" customHeight="1" thickBot="1">
      <c r="A34" s="95" t="s">
        <v>47</v>
      </c>
      <c r="B34" s="96"/>
      <c r="C34" s="96"/>
      <c r="D34" s="96"/>
      <c r="E34" s="97"/>
      <c r="F34" s="98">
        <f>ROUND(SUM(F30:F33),0)</f>
        <v>0</v>
      </c>
      <c r="G34" s="99"/>
    </row>
    <row r="36" spans="1:8">
      <c r="A36" s="101" t="s">
        <v>48</v>
      </c>
      <c r="B36" s="101"/>
      <c r="C36" s="101"/>
      <c r="D36" s="101"/>
      <c r="E36" s="101"/>
      <c r="F36" s="101"/>
      <c r="G36" s="101"/>
      <c r="H36" s="3" t="s">
        <v>6</v>
      </c>
    </row>
    <row r="37" spans="1:8" ht="14.25" customHeight="1">
      <c r="A37" s="101"/>
      <c r="B37" s="102"/>
      <c r="C37" s="102"/>
      <c r="D37" s="102"/>
      <c r="E37" s="102"/>
      <c r="F37" s="102"/>
      <c r="G37" s="102"/>
      <c r="H37" s="3" t="s">
        <v>6</v>
      </c>
    </row>
    <row r="38" spans="1:8" ht="12.75" customHeight="1">
      <c r="A38" s="103"/>
      <c r="B38" s="102"/>
      <c r="C38" s="102"/>
      <c r="D38" s="102"/>
      <c r="E38" s="102"/>
      <c r="F38" s="102"/>
      <c r="G38" s="102"/>
      <c r="H38" s="3" t="s">
        <v>6</v>
      </c>
    </row>
    <row r="39" spans="1:8">
      <c r="A39" s="103"/>
      <c r="B39" s="102"/>
      <c r="C39" s="102"/>
      <c r="D39" s="102"/>
      <c r="E39" s="102"/>
      <c r="F39" s="102"/>
      <c r="G39" s="102"/>
      <c r="H39" s="3" t="s">
        <v>6</v>
      </c>
    </row>
    <row r="40" spans="1:8">
      <c r="A40" s="103"/>
      <c r="B40" s="102"/>
      <c r="C40" s="102"/>
      <c r="D40" s="102"/>
      <c r="E40" s="102"/>
      <c r="F40" s="102"/>
      <c r="G40" s="102"/>
      <c r="H40" s="3" t="s">
        <v>6</v>
      </c>
    </row>
    <row r="41" spans="1:8">
      <c r="A41" s="103"/>
      <c r="B41" s="102"/>
      <c r="C41" s="102"/>
      <c r="D41" s="102"/>
      <c r="E41" s="102"/>
      <c r="F41" s="102"/>
      <c r="G41" s="102"/>
      <c r="H41" s="3" t="s">
        <v>6</v>
      </c>
    </row>
    <row r="42" spans="1:8">
      <c r="A42" s="103"/>
      <c r="B42" s="102"/>
      <c r="C42" s="102"/>
      <c r="D42" s="102"/>
      <c r="E42" s="102"/>
      <c r="F42" s="102"/>
      <c r="G42" s="102"/>
      <c r="H42" s="3" t="s">
        <v>6</v>
      </c>
    </row>
    <row r="43" spans="1:8">
      <c r="A43" s="103"/>
      <c r="B43" s="102"/>
      <c r="C43" s="102"/>
      <c r="D43" s="102"/>
      <c r="E43" s="102"/>
      <c r="F43" s="102"/>
      <c r="G43" s="102"/>
      <c r="H43" s="3" t="s">
        <v>6</v>
      </c>
    </row>
    <row r="44" spans="1:8">
      <c r="A44" s="103"/>
      <c r="B44" s="102"/>
      <c r="C44" s="102"/>
      <c r="D44" s="102"/>
      <c r="E44" s="102"/>
      <c r="F44" s="102"/>
      <c r="G44" s="102"/>
      <c r="H44" s="3" t="s">
        <v>6</v>
      </c>
    </row>
    <row r="45" spans="1:8" ht="0.75" customHeight="1">
      <c r="A45" s="103"/>
      <c r="B45" s="102"/>
      <c r="C45" s="102"/>
      <c r="D45" s="102"/>
      <c r="E45" s="102"/>
      <c r="F45" s="102"/>
      <c r="G45" s="102"/>
      <c r="H45" s="3" t="s">
        <v>6</v>
      </c>
    </row>
    <row r="46" spans="1:8">
      <c r="B46" s="104"/>
      <c r="C46" s="104"/>
      <c r="D46" s="104"/>
      <c r="E46" s="104"/>
      <c r="F46" s="104"/>
      <c r="G46" s="104"/>
    </row>
    <row r="47" spans="1:8">
      <c r="B47" s="104"/>
      <c r="C47" s="104"/>
      <c r="D47" s="104"/>
      <c r="E47" s="104"/>
      <c r="F47" s="104"/>
      <c r="G47" s="104"/>
    </row>
    <row r="48" spans="1:8">
      <c r="B48" s="104"/>
      <c r="C48" s="104"/>
      <c r="D48" s="104"/>
      <c r="E48" s="104"/>
      <c r="F48" s="104"/>
      <c r="G48" s="104"/>
    </row>
    <row r="49" spans="2:7">
      <c r="B49" s="104"/>
      <c r="C49" s="104"/>
      <c r="D49" s="104"/>
      <c r="E49" s="104"/>
      <c r="F49" s="104"/>
      <c r="G49" s="104"/>
    </row>
    <row r="50" spans="2:7">
      <c r="B50" s="104"/>
      <c r="C50" s="104"/>
      <c r="D50" s="104"/>
      <c r="E50" s="104"/>
      <c r="F50" s="104"/>
      <c r="G50" s="104"/>
    </row>
    <row r="51" spans="2:7">
      <c r="B51" s="104"/>
      <c r="C51" s="104"/>
      <c r="D51" s="104"/>
      <c r="E51" s="104"/>
      <c r="F51" s="104"/>
      <c r="G51" s="104"/>
    </row>
    <row r="52" spans="2:7">
      <c r="B52" s="104"/>
      <c r="C52" s="104"/>
      <c r="D52" s="104"/>
      <c r="E52" s="104"/>
      <c r="F52" s="104"/>
      <c r="G52" s="104"/>
    </row>
    <row r="53" spans="2:7">
      <c r="B53" s="104"/>
      <c r="C53" s="104"/>
      <c r="D53" s="104"/>
      <c r="E53" s="104"/>
      <c r="F53" s="104"/>
      <c r="G53" s="104"/>
    </row>
    <row r="54" spans="2:7">
      <c r="B54" s="104"/>
      <c r="C54" s="104"/>
      <c r="D54" s="104"/>
      <c r="E54" s="104"/>
      <c r="F54" s="104"/>
      <c r="G54" s="104"/>
    </row>
    <row r="55" spans="2:7">
      <c r="B55" s="104"/>
      <c r="C55" s="104"/>
      <c r="D55" s="104"/>
      <c r="E55" s="104"/>
      <c r="F55" s="104"/>
      <c r="G55" s="10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ColWidth="9.109375" defaultRowHeight="13.2"/>
  <cols>
    <col min="1" max="1" width="5.88671875" style="3" customWidth="1"/>
    <col min="2" max="2" width="6.109375" style="3" customWidth="1"/>
    <col min="3" max="3" width="11.44140625" style="3" customWidth="1"/>
    <col min="4" max="4" width="15.88671875" style="3" customWidth="1"/>
    <col min="5" max="5" width="11.33203125" style="3" customWidth="1"/>
    <col min="6" max="6" width="10.88671875" style="3" customWidth="1"/>
    <col min="7" max="7" width="11" style="3" customWidth="1"/>
    <col min="8" max="8" width="11.109375" style="3" customWidth="1"/>
    <col min="9" max="9" width="10.6640625" style="3" customWidth="1"/>
    <col min="10" max="16384" width="9.109375" style="3"/>
  </cols>
  <sheetData>
    <row r="1" spans="1:57" ht="13.8" thickTop="1">
      <c r="A1" s="105" t="s">
        <v>49</v>
      </c>
      <c r="B1" s="106"/>
      <c r="C1" s="107" t="str">
        <f>CONCATENATE(cislostavby," ",nazevstavby)</f>
        <v>2015-05-05 REVITALIZACE PLOCH BYT.ZONY JEČNÁ</v>
      </c>
      <c r="D1" s="108"/>
      <c r="E1" s="109"/>
      <c r="F1" s="108"/>
      <c r="G1" s="110" t="s">
        <v>50</v>
      </c>
      <c r="H1" s="111" t="s">
        <v>84</v>
      </c>
      <c r="I1" s="112"/>
    </row>
    <row r="2" spans="1:57" ht="13.8" thickBot="1">
      <c r="A2" s="113" t="s">
        <v>51</v>
      </c>
      <c r="B2" s="114"/>
      <c r="C2" s="115" t="str">
        <f>CONCATENATE(cisloobjektu," ",nazevobjektu)</f>
        <v>SO23 PŘELOŽKA PLYNOVODU STL</v>
      </c>
      <c r="D2" s="116"/>
      <c r="E2" s="117"/>
      <c r="F2" s="116"/>
      <c r="G2" s="118" t="s">
        <v>85</v>
      </c>
      <c r="H2" s="119"/>
      <c r="I2" s="120"/>
    </row>
    <row r="3" spans="1:57" ht="13.8" thickTop="1">
      <c r="F3" s="37"/>
    </row>
    <row r="4" spans="1:57" ht="19.5" customHeight="1">
      <c r="A4" s="121" t="s">
        <v>52</v>
      </c>
      <c r="B4" s="122"/>
      <c r="C4" s="122"/>
      <c r="D4" s="122"/>
      <c r="E4" s="123"/>
      <c r="F4" s="122"/>
      <c r="G4" s="122"/>
      <c r="H4" s="122"/>
      <c r="I4" s="122"/>
    </row>
    <row r="5" spans="1:57" ht="13.8" thickBot="1"/>
    <row r="6" spans="1:57" s="37" customFormat="1" ht="13.8" thickBot="1">
      <c r="A6" s="124"/>
      <c r="B6" s="125" t="s">
        <v>53</v>
      </c>
      <c r="C6" s="125"/>
      <c r="D6" s="126"/>
      <c r="E6" s="127" t="s">
        <v>54</v>
      </c>
      <c r="F6" s="128" t="s">
        <v>55</v>
      </c>
      <c r="G6" s="128" t="s">
        <v>56</v>
      </c>
      <c r="H6" s="128" t="s">
        <v>57</v>
      </c>
      <c r="I6" s="129" t="s">
        <v>31</v>
      </c>
    </row>
    <row r="7" spans="1:57" s="37" customFormat="1">
      <c r="A7" s="226" t="str">
        <f>Položky!B7</f>
        <v>1</v>
      </c>
      <c r="B7" s="130" t="str">
        <f>Položky!C7</f>
        <v>Zemní práce</v>
      </c>
      <c r="D7" s="131"/>
      <c r="E7" s="227">
        <f>Položky!BC52</f>
        <v>0</v>
      </c>
      <c r="F7" s="228">
        <f>Položky!BD52</f>
        <v>0</v>
      </c>
      <c r="G7" s="228">
        <f>Položky!BE52</f>
        <v>0</v>
      </c>
      <c r="H7" s="228">
        <f>Položky!BF52</f>
        <v>0</v>
      </c>
      <c r="I7" s="229">
        <f>Položky!BG52</f>
        <v>0</v>
      </c>
    </row>
    <row r="8" spans="1:57" s="37" customFormat="1">
      <c r="A8" s="226" t="str">
        <f>Položky!B53</f>
        <v>4</v>
      </c>
      <c r="B8" s="130" t="str">
        <f>Položky!C53</f>
        <v>Vodorovné konstrukce</v>
      </c>
      <c r="D8" s="131"/>
      <c r="E8" s="227">
        <f>Položky!BC57</f>
        <v>0</v>
      </c>
      <c r="F8" s="228">
        <f>Položky!BD57</f>
        <v>0</v>
      </c>
      <c r="G8" s="228">
        <f>Položky!BE57</f>
        <v>0</v>
      </c>
      <c r="H8" s="228">
        <f>Položky!BF57</f>
        <v>0</v>
      </c>
      <c r="I8" s="229">
        <f>Položky!BG57</f>
        <v>0</v>
      </c>
    </row>
    <row r="9" spans="1:57" s="37" customFormat="1">
      <c r="A9" s="226" t="str">
        <f>Položky!B58</f>
        <v>5</v>
      </c>
      <c r="B9" s="130" t="str">
        <f>Položky!C58</f>
        <v>Komunikace</v>
      </c>
      <c r="D9" s="131"/>
      <c r="E9" s="227">
        <f>Položky!BC65</f>
        <v>0</v>
      </c>
      <c r="F9" s="228">
        <f>Položky!BD65</f>
        <v>0</v>
      </c>
      <c r="G9" s="228">
        <f>Položky!BE65</f>
        <v>0</v>
      </c>
      <c r="H9" s="228">
        <f>Položky!BF65</f>
        <v>0</v>
      </c>
      <c r="I9" s="229">
        <f>Položky!BG65</f>
        <v>0</v>
      </c>
    </row>
    <row r="10" spans="1:57" s="37" customFormat="1">
      <c r="A10" s="226" t="str">
        <f>Položky!B66</f>
        <v>99</v>
      </c>
      <c r="B10" s="130" t="str">
        <f>Položky!C66</f>
        <v>Staveništní přesun hmot</v>
      </c>
      <c r="D10" s="131"/>
      <c r="E10" s="227">
        <f>Položky!BC68</f>
        <v>0</v>
      </c>
      <c r="F10" s="228">
        <f>Položky!BD68</f>
        <v>0</v>
      </c>
      <c r="G10" s="228">
        <f>Položky!BE68</f>
        <v>0</v>
      </c>
      <c r="H10" s="228">
        <f>Položky!BF68</f>
        <v>0</v>
      </c>
      <c r="I10" s="229">
        <f>Položky!BG68</f>
        <v>0</v>
      </c>
    </row>
    <row r="11" spans="1:57" s="37" customFormat="1">
      <c r="A11" s="226" t="str">
        <f>Položky!B69</f>
        <v>723</v>
      </c>
      <c r="B11" s="130" t="str">
        <f>Položky!C69</f>
        <v>Vnitřní plynovod</v>
      </c>
      <c r="D11" s="131"/>
      <c r="E11" s="227">
        <f>Položky!BC72</f>
        <v>0</v>
      </c>
      <c r="F11" s="228">
        <f>Položky!BD72</f>
        <v>0</v>
      </c>
      <c r="G11" s="228">
        <f>Položky!BE72</f>
        <v>0</v>
      </c>
      <c r="H11" s="228">
        <f>Položky!BF72</f>
        <v>0</v>
      </c>
      <c r="I11" s="229">
        <f>Položky!BG72</f>
        <v>0</v>
      </c>
    </row>
    <row r="12" spans="1:57" s="37" customFormat="1" ht="13.8" thickBot="1">
      <c r="A12" s="226" t="str">
        <f>Položky!B73</f>
        <v>M23</v>
      </c>
      <c r="B12" s="130" t="str">
        <f>Položky!C73</f>
        <v>Montáže potrubí</v>
      </c>
      <c r="D12" s="131"/>
      <c r="E12" s="227">
        <f>Položky!BC93</f>
        <v>0</v>
      </c>
      <c r="F12" s="228">
        <f>Položky!BD93</f>
        <v>0</v>
      </c>
      <c r="G12" s="228">
        <f>Položky!BE93</f>
        <v>0</v>
      </c>
      <c r="H12" s="228">
        <f>Položky!BF93</f>
        <v>0</v>
      </c>
      <c r="I12" s="229">
        <f>Položky!BG93</f>
        <v>0</v>
      </c>
    </row>
    <row r="13" spans="1:57" s="138" customFormat="1" ht="13.8" thickBot="1">
      <c r="A13" s="132"/>
      <c r="B13" s="133" t="s">
        <v>58</v>
      </c>
      <c r="C13" s="133"/>
      <c r="D13" s="134"/>
      <c r="E13" s="135">
        <f>SUM(E7:E12)</f>
        <v>0</v>
      </c>
      <c r="F13" s="136">
        <f>SUM(F7:F12)</f>
        <v>0</v>
      </c>
      <c r="G13" s="136">
        <f>SUM(G7:G12)</f>
        <v>0</v>
      </c>
      <c r="H13" s="136">
        <f>SUM(H7:H12)</f>
        <v>0</v>
      </c>
      <c r="I13" s="137">
        <f>SUM(I7:I12)</f>
        <v>0</v>
      </c>
    </row>
    <row r="14" spans="1:57">
      <c r="A14" s="37"/>
      <c r="B14" s="37"/>
      <c r="C14" s="37"/>
      <c r="D14" s="37"/>
      <c r="E14" s="37"/>
      <c r="F14" s="37"/>
      <c r="G14" s="37"/>
      <c r="H14" s="37"/>
      <c r="I14" s="37"/>
    </row>
    <row r="15" spans="1:57" ht="19.5" customHeight="1">
      <c r="A15" s="122" t="s">
        <v>59</v>
      </c>
      <c r="B15" s="122"/>
      <c r="C15" s="122"/>
      <c r="D15" s="122"/>
      <c r="E15" s="122"/>
      <c r="F15" s="122"/>
      <c r="G15" s="139"/>
      <c r="H15" s="122"/>
      <c r="I15" s="122"/>
      <c r="BA15" s="42"/>
      <c r="BB15" s="42"/>
      <c r="BC15" s="42"/>
      <c r="BD15" s="42"/>
      <c r="BE15" s="42"/>
    </row>
    <row r="16" spans="1:57" ht="13.8" thickBot="1"/>
    <row r="17" spans="1:53">
      <c r="A17" s="74" t="s">
        <v>60</v>
      </c>
      <c r="B17" s="75"/>
      <c r="C17" s="75"/>
      <c r="D17" s="140"/>
      <c r="E17" s="141" t="s">
        <v>61</v>
      </c>
      <c r="F17" s="142" t="s">
        <v>62</v>
      </c>
      <c r="G17" s="143" t="s">
        <v>63</v>
      </c>
      <c r="H17" s="144"/>
      <c r="I17" s="145" t="s">
        <v>61</v>
      </c>
    </row>
    <row r="18" spans="1:53">
      <c r="A18" s="66" t="s">
        <v>217</v>
      </c>
      <c r="B18" s="57"/>
      <c r="C18" s="57"/>
      <c r="D18" s="146"/>
      <c r="E18" s="147">
        <v>0</v>
      </c>
      <c r="F18" s="148">
        <v>0</v>
      </c>
      <c r="G18" s="149">
        <f>CHOOSE(BA18+1,HSV+PSV,HSV+PSV+Mont,HSV+PSV+Dodavka+Mont,HSV,PSV,Mont,Dodavka,Mont+Dodavka,0)</f>
        <v>0</v>
      </c>
      <c r="H18" s="150"/>
      <c r="I18" s="151">
        <f>E18+F18*G18/100</f>
        <v>0</v>
      </c>
      <c r="BA18" s="3">
        <v>0</v>
      </c>
    </row>
    <row r="19" spans="1:53">
      <c r="A19" s="66" t="s">
        <v>218</v>
      </c>
      <c r="B19" s="57"/>
      <c r="C19" s="57"/>
      <c r="D19" s="146"/>
      <c r="E19" s="147">
        <v>0</v>
      </c>
      <c r="F19" s="148">
        <v>0</v>
      </c>
      <c r="G19" s="149">
        <f>CHOOSE(BA19+1,HSV+PSV,HSV+PSV+Mont,HSV+PSV+Dodavka+Mont,HSV,PSV,Mont,Dodavka,Mont+Dodavka,0)</f>
        <v>0</v>
      </c>
      <c r="H19" s="150"/>
      <c r="I19" s="151">
        <f>E19+F19*G19/100</f>
        <v>0</v>
      </c>
      <c r="BA19" s="3">
        <v>0</v>
      </c>
    </row>
    <row r="20" spans="1:53">
      <c r="A20" s="66" t="s">
        <v>219</v>
      </c>
      <c r="B20" s="57"/>
      <c r="C20" s="57"/>
      <c r="D20" s="146"/>
      <c r="E20" s="147">
        <v>0</v>
      </c>
      <c r="F20" s="148">
        <v>0</v>
      </c>
      <c r="G20" s="149">
        <f>CHOOSE(BA20+1,HSV+PSV,HSV+PSV+Mont,HSV+PSV+Dodavka+Mont,HSV,PSV,Mont,Dodavka,Mont+Dodavka,0)</f>
        <v>0</v>
      </c>
      <c r="H20" s="150"/>
      <c r="I20" s="151">
        <f>E20+F20*G20/100</f>
        <v>0</v>
      </c>
      <c r="BA20" s="3">
        <v>0</v>
      </c>
    </row>
    <row r="21" spans="1:53">
      <c r="A21" s="66" t="s">
        <v>220</v>
      </c>
      <c r="B21" s="57"/>
      <c r="C21" s="57"/>
      <c r="D21" s="146"/>
      <c r="E21" s="147">
        <v>0</v>
      </c>
      <c r="F21" s="148">
        <v>0</v>
      </c>
      <c r="G21" s="149">
        <f>CHOOSE(BA21+1,HSV+PSV,HSV+PSV+Mont,HSV+PSV+Dodavka+Mont,HSV,PSV,Mont,Dodavka,Mont+Dodavka,0)</f>
        <v>0</v>
      </c>
      <c r="H21" s="150"/>
      <c r="I21" s="151">
        <f>E21+F21*G21/100</f>
        <v>0</v>
      </c>
      <c r="BA21" s="3">
        <v>0</v>
      </c>
    </row>
    <row r="22" spans="1:53">
      <c r="A22" s="66" t="s">
        <v>221</v>
      </c>
      <c r="B22" s="57"/>
      <c r="C22" s="57"/>
      <c r="D22" s="146"/>
      <c r="E22" s="147">
        <v>0</v>
      </c>
      <c r="F22" s="148">
        <v>0</v>
      </c>
      <c r="G22" s="149">
        <f>CHOOSE(BA22+1,HSV+PSV,HSV+PSV+Mont,HSV+PSV+Dodavka+Mont,HSV,PSV,Mont,Dodavka,Mont+Dodavka,0)</f>
        <v>0</v>
      </c>
      <c r="H22" s="150"/>
      <c r="I22" s="151">
        <f>E22+F22*G22/100</f>
        <v>0</v>
      </c>
      <c r="BA22" s="3">
        <v>1</v>
      </c>
    </row>
    <row r="23" spans="1:53">
      <c r="A23" s="66" t="s">
        <v>222</v>
      </c>
      <c r="B23" s="57"/>
      <c r="C23" s="57"/>
      <c r="D23" s="146"/>
      <c r="E23" s="147">
        <v>0</v>
      </c>
      <c r="F23" s="148">
        <v>0</v>
      </c>
      <c r="G23" s="149">
        <f>CHOOSE(BA23+1,HSV+PSV,HSV+PSV+Mont,HSV+PSV+Dodavka+Mont,HSV,PSV,Mont,Dodavka,Mont+Dodavka,0)</f>
        <v>0</v>
      </c>
      <c r="H23" s="150"/>
      <c r="I23" s="151">
        <f>E23+F23*G23/100</f>
        <v>0</v>
      </c>
      <c r="BA23" s="3">
        <v>1</v>
      </c>
    </row>
    <row r="24" spans="1:53">
      <c r="A24" s="66" t="s">
        <v>223</v>
      </c>
      <c r="B24" s="57"/>
      <c r="C24" s="57"/>
      <c r="D24" s="146"/>
      <c r="E24" s="147">
        <v>0</v>
      </c>
      <c r="F24" s="148">
        <v>0</v>
      </c>
      <c r="G24" s="149">
        <f>CHOOSE(BA24+1,HSV+PSV,HSV+PSV+Mont,HSV+PSV+Dodavka+Mont,HSV,PSV,Mont,Dodavka,Mont+Dodavka,0)</f>
        <v>0</v>
      </c>
      <c r="H24" s="150"/>
      <c r="I24" s="151">
        <f>E24+F24*G24/100</f>
        <v>0</v>
      </c>
      <c r="BA24" s="3">
        <v>2</v>
      </c>
    </row>
    <row r="25" spans="1:53">
      <c r="A25" s="66" t="s">
        <v>224</v>
      </c>
      <c r="B25" s="57"/>
      <c r="C25" s="57"/>
      <c r="D25" s="146"/>
      <c r="E25" s="147">
        <v>0</v>
      </c>
      <c r="F25" s="148">
        <v>0</v>
      </c>
      <c r="G25" s="149">
        <f>CHOOSE(BA25+1,HSV+PSV,HSV+PSV+Mont,HSV+PSV+Dodavka+Mont,HSV,PSV,Mont,Dodavka,Mont+Dodavka,0)</f>
        <v>0</v>
      </c>
      <c r="H25" s="150"/>
      <c r="I25" s="151">
        <f>E25+F25*G25/100</f>
        <v>0</v>
      </c>
      <c r="BA25" s="3">
        <v>2</v>
      </c>
    </row>
    <row r="26" spans="1:53" ht="13.8" thickBot="1">
      <c r="A26" s="152"/>
      <c r="B26" s="153" t="s">
        <v>64</v>
      </c>
      <c r="C26" s="154"/>
      <c r="D26" s="155"/>
      <c r="E26" s="156"/>
      <c r="F26" s="157"/>
      <c r="G26" s="157"/>
      <c r="H26" s="158">
        <f>SUM(I18:I25)</f>
        <v>0</v>
      </c>
      <c r="I26" s="159"/>
    </row>
    <row r="28" spans="1:53">
      <c r="B28" s="138"/>
      <c r="F28" s="160"/>
      <c r="G28" s="161"/>
      <c r="H28" s="161"/>
      <c r="I28" s="162"/>
    </row>
    <row r="29" spans="1:53">
      <c r="F29" s="160"/>
      <c r="G29" s="161"/>
      <c r="H29" s="161"/>
      <c r="I29" s="162"/>
    </row>
    <row r="30" spans="1:53">
      <c r="F30" s="160"/>
      <c r="G30" s="161"/>
      <c r="H30" s="161"/>
      <c r="I30" s="162"/>
    </row>
    <row r="31" spans="1:53">
      <c r="F31" s="160"/>
      <c r="G31" s="161"/>
      <c r="H31" s="161"/>
      <c r="I31" s="162"/>
    </row>
    <row r="32" spans="1:53">
      <c r="F32" s="160"/>
      <c r="G32" s="161"/>
      <c r="H32" s="161"/>
      <c r="I32" s="162"/>
    </row>
    <row r="33" spans="6:9">
      <c r="F33" s="160"/>
      <c r="G33" s="161"/>
      <c r="H33" s="161"/>
      <c r="I33" s="162"/>
    </row>
    <row r="34" spans="6:9">
      <c r="F34" s="160"/>
      <c r="G34" s="161"/>
      <c r="H34" s="161"/>
      <c r="I34" s="162"/>
    </row>
    <row r="35" spans="6:9">
      <c r="F35" s="160"/>
      <c r="G35" s="161"/>
      <c r="H35" s="161"/>
      <c r="I35" s="162"/>
    </row>
    <row r="36" spans="6:9">
      <c r="F36" s="160"/>
      <c r="G36" s="161"/>
      <c r="H36" s="161"/>
      <c r="I36" s="162"/>
    </row>
    <row r="37" spans="6:9">
      <c r="F37" s="160"/>
      <c r="G37" s="161"/>
      <c r="H37" s="161"/>
      <c r="I37" s="162"/>
    </row>
    <row r="38" spans="6:9">
      <c r="F38" s="160"/>
      <c r="G38" s="161"/>
      <c r="H38" s="161"/>
      <c r="I38" s="162"/>
    </row>
    <row r="39" spans="6:9">
      <c r="F39" s="160"/>
      <c r="G39" s="161"/>
      <c r="H39" s="161"/>
      <c r="I39" s="162"/>
    </row>
    <row r="40" spans="6:9">
      <c r="F40" s="160"/>
      <c r="G40" s="161"/>
      <c r="H40" s="161"/>
      <c r="I40" s="162"/>
    </row>
    <row r="41" spans="6:9">
      <c r="F41" s="160"/>
      <c r="G41" s="161"/>
      <c r="H41" s="161"/>
      <c r="I41" s="162"/>
    </row>
    <row r="42" spans="6:9">
      <c r="F42" s="160"/>
      <c r="G42" s="161"/>
      <c r="H42" s="161"/>
      <c r="I42" s="162"/>
    </row>
    <row r="43" spans="6:9">
      <c r="F43" s="160"/>
      <c r="G43" s="161"/>
      <c r="H43" s="161"/>
      <c r="I43" s="162"/>
    </row>
    <row r="44" spans="6:9">
      <c r="F44" s="160"/>
      <c r="G44" s="161"/>
      <c r="H44" s="161"/>
      <c r="I44" s="162"/>
    </row>
    <row r="45" spans="6:9">
      <c r="F45" s="160"/>
      <c r="G45" s="161"/>
      <c r="H45" s="161"/>
      <c r="I45" s="162"/>
    </row>
    <row r="46" spans="6:9">
      <c r="F46" s="160"/>
      <c r="G46" s="161"/>
      <c r="H46" s="161"/>
      <c r="I46" s="162"/>
    </row>
    <row r="47" spans="6:9">
      <c r="F47" s="160"/>
      <c r="G47" s="161"/>
      <c r="H47" s="161"/>
      <c r="I47" s="162"/>
    </row>
    <row r="48" spans="6:9">
      <c r="F48" s="160"/>
      <c r="G48" s="161"/>
      <c r="H48" s="161"/>
      <c r="I48" s="162"/>
    </row>
    <row r="49" spans="6:9">
      <c r="F49" s="160"/>
      <c r="G49" s="161"/>
      <c r="H49" s="161"/>
      <c r="I49" s="162"/>
    </row>
    <row r="50" spans="6:9">
      <c r="F50" s="160"/>
      <c r="G50" s="161"/>
      <c r="H50" s="161"/>
      <c r="I50" s="162"/>
    </row>
    <row r="51" spans="6:9">
      <c r="F51" s="160"/>
      <c r="G51" s="161"/>
      <c r="H51" s="161"/>
      <c r="I51" s="162"/>
    </row>
    <row r="52" spans="6:9">
      <c r="F52" s="160"/>
      <c r="G52" s="161"/>
      <c r="H52" s="161"/>
      <c r="I52" s="162"/>
    </row>
    <row r="53" spans="6:9">
      <c r="F53" s="160"/>
      <c r="G53" s="161"/>
      <c r="H53" s="161"/>
      <c r="I53" s="162"/>
    </row>
    <row r="54" spans="6:9">
      <c r="F54" s="160"/>
      <c r="G54" s="161"/>
      <c r="H54" s="161"/>
      <c r="I54" s="162"/>
    </row>
    <row r="55" spans="6:9">
      <c r="F55" s="160"/>
      <c r="G55" s="161"/>
      <c r="H55" s="161"/>
      <c r="I55" s="162"/>
    </row>
    <row r="56" spans="6:9">
      <c r="F56" s="160"/>
      <c r="G56" s="161"/>
      <c r="H56" s="161"/>
      <c r="I56" s="162"/>
    </row>
    <row r="57" spans="6:9">
      <c r="F57" s="160"/>
      <c r="G57" s="161"/>
      <c r="H57" s="161"/>
      <c r="I57" s="162"/>
    </row>
    <row r="58" spans="6:9">
      <c r="F58" s="160"/>
      <c r="G58" s="161"/>
      <c r="H58" s="161"/>
      <c r="I58" s="162"/>
    </row>
    <row r="59" spans="6:9">
      <c r="F59" s="160"/>
      <c r="G59" s="161"/>
      <c r="H59" s="161"/>
      <c r="I59" s="162"/>
    </row>
    <row r="60" spans="6:9">
      <c r="F60" s="160"/>
      <c r="G60" s="161"/>
      <c r="H60" s="161"/>
      <c r="I60" s="162"/>
    </row>
    <row r="61" spans="6:9">
      <c r="F61" s="160"/>
      <c r="G61" s="161"/>
      <c r="H61" s="161"/>
      <c r="I61" s="162"/>
    </row>
    <row r="62" spans="6:9">
      <c r="F62" s="160"/>
      <c r="G62" s="161"/>
      <c r="H62" s="161"/>
      <c r="I62" s="162"/>
    </row>
    <row r="63" spans="6:9">
      <c r="F63" s="160"/>
      <c r="G63" s="161"/>
      <c r="H63" s="161"/>
      <c r="I63" s="162"/>
    </row>
    <row r="64" spans="6:9">
      <c r="F64" s="160"/>
      <c r="G64" s="161"/>
      <c r="H64" s="161"/>
      <c r="I64" s="162"/>
    </row>
    <row r="65" spans="6:9">
      <c r="F65" s="160"/>
      <c r="G65" s="161"/>
      <c r="H65" s="161"/>
      <c r="I65" s="162"/>
    </row>
    <row r="66" spans="6:9">
      <c r="F66" s="160"/>
      <c r="G66" s="161"/>
      <c r="H66" s="161"/>
      <c r="I66" s="162"/>
    </row>
    <row r="67" spans="6:9">
      <c r="F67" s="160"/>
      <c r="G67" s="161"/>
      <c r="H67" s="161"/>
      <c r="I67" s="162"/>
    </row>
    <row r="68" spans="6:9">
      <c r="F68" s="160"/>
      <c r="G68" s="161"/>
      <c r="H68" s="161"/>
      <c r="I68" s="162"/>
    </row>
    <row r="69" spans="6:9">
      <c r="F69" s="160"/>
      <c r="G69" s="161"/>
      <c r="H69" s="161"/>
      <c r="I69" s="162"/>
    </row>
    <row r="70" spans="6:9">
      <c r="F70" s="160"/>
      <c r="G70" s="161"/>
      <c r="H70" s="161"/>
      <c r="I70" s="162"/>
    </row>
    <row r="71" spans="6:9">
      <c r="F71" s="160"/>
      <c r="G71" s="161"/>
      <c r="H71" s="161"/>
      <c r="I71" s="162"/>
    </row>
    <row r="72" spans="6:9">
      <c r="F72" s="160"/>
      <c r="G72" s="161"/>
      <c r="H72" s="161"/>
      <c r="I72" s="162"/>
    </row>
    <row r="73" spans="6:9">
      <c r="F73" s="160"/>
      <c r="G73" s="161"/>
      <c r="H73" s="161"/>
      <c r="I73" s="162"/>
    </row>
    <row r="74" spans="6:9">
      <c r="F74" s="160"/>
      <c r="G74" s="161"/>
      <c r="H74" s="161"/>
      <c r="I74" s="162"/>
    </row>
    <row r="75" spans="6:9">
      <c r="F75" s="160"/>
      <c r="G75" s="161"/>
      <c r="H75" s="161"/>
      <c r="I75" s="162"/>
    </row>
    <row r="76" spans="6:9">
      <c r="F76" s="160"/>
      <c r="G76" s="161"/>
      <c r="H76" s="161"/>
      <c r="I76" s="162"/>
    </row>
    <row r="77" spans="6:9">
      <c r="F77" s="160"/>
      <c r="G77" s="161"/>
      <c r="H77" s="161"/>
      <c r="I77" s="162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166"/>
  <sheetViews>
    <sheetView showGridLines="0" showZeros="0" tabSelected="1" zoomScaleNormal="100" workbookViewId="0">
      <selection activeCell="L15" sqref="L15"/>
    </sheetView>
  </sheetViews>
  <sheetFormatPr defaultColWidth="9.109375" defaultRowHeight="13.2"/>
  <cols>
    <col min="1" max="1" width="4.44140625" style="164" customWidth="1"/>
    <col min="2" max="2" width="11.5546875" style="164" customWidth="1"/>
    <col min="3" max="3" width="40.44140625" style="164" customWidth="1"/>
    <col min="4" max="4" width="5.5546875" style="164" customWidth="1"/>
    <col min="5" max="5" width="8.5546875" style="176" customWidth="1"/>
    <col min="6" max="6" width="9.88671875" style="164" customWidth="1"/>
    <col min="7" max="7" width="13.88671875" style="164" customWidth="1"/>
    <col min="8" max="11" width="11.109375" style="164" customWidth="1"/>
    <col min="12" max="12" width="75.21875" style="164" customWidth="1"/>
    <col min="13" max="13" width="45.21875" style="164" customWidth="1"/>
    <col min="14" max="14" width="75.44140625" style="164" customWidth="1"/>
    <col min="15" max="15" width="45.33203125" style="164" customWidth="1"/>
    <col min="16" max="16384" width="9.109375" style="164"/>
  </cols>
  <sheetData>
    <row r="1" spans="1:82" ht="15.6">
      <c r="A1" s="163" t="s">
        <v>65</v>
      </c>
      <c r="B1" s="163"/>
      <c r="C1" s="163"/>
      <c r="D1" s="163"/>
      <c r="E1" s="163"/>
      <c r="F1" s="163"/>
      <c r="G1" s="163"/>
    </row>
    <row r="2" spans="1:82" ht="14.25" customHeight="1" thickBot="1">
      <c r="B2" s="165"/>
      <c r="C2" s="166"/>
      <c r="D2" s="166"/>
      <c r="E2" s="167"/>
      <c r="F2" s="166"/>
      <c r="G2" s="166"/>
    </row>
    <row r="3" spans="1:82" ht="13.8" thickTop="1">
      <c r="A3" s="105" t="s">
        <v>49</v>
      </c>
      <c r="B3" s="106"/>
      <c r="C3" s="107" t="str">
        <f>CONCATENATE(cislostavby," ",nazevstavby)</f>
        <v>2015-05-05 REVITALIZACE PLOCH BYT.ZONY JEČNÁ</v>
      </c>
      <c r="D3" s="108"/>
      <c r="E3" s="168" t="s">
        <v>66</v>
      </c>
      <c r="F3" s="169" t="str">
        <f>Rekapitulace!H1</f>
        <v>SO23</v>
      </c>
      <c r="G3" s="170"/>
    </row>
    <row r="4" spans="1:82" ht="13.8" thickBot="1">
      <c r="A4" s="171" t="s">
        <v>51</v>
      </c>
      <c r="B4" s="114"/>
      <c r="C4" s="115" t="str">
        <f>CONCATENATE(cisloobjektu," ",nazevobjektu)</f>
        <v>SO23 PŘELOŽKA PLYNOVODU STL</v>
      </c>
      <c r="D4" s="116"/>
      <c r="E4" s="172" t="str">
        <f>Rekapitulace!G2</f>
        <v>PŘELOŽKA PLYNOVODU STL</v>
      </c>
      <c r="F4" s="173"/>
      <c r="G4" s="174"/>
    </row>
    <row r="5" spans="1:82" ht="13.8" thickTop="1">
      <c r="A5" s="175"/>
      <c r="G5" s="177"/>
    </row>
    <row r="6" spans="1:82" ht="21">
      <c r="A6" s="178" t="s">
        <v>67</v>
      </c>
      <c r="B6" s="179" t="s">
        <v>68</v>
      </c>
      <c r="C6" s="179" t="s">
        <v>69</v>
      </c>
      <c r="D6" s="179" t="s">
        <v>70</v>
      </c>
      <c r="E6" s="180" t="s">
        <v>71</v>
      </c>
      <c r="F6" s="179" t="s">
        <v>72</v>
      </c>
      <c r="G6" s="181" t="s">
        <v>73</v>
      </c>
      <c r="H6" s="182" t="s">
        <v>74</v>
      </c>
      <c r="I6" s="182" t="s">
        <v>75</v>
      </c>
      <c r="J6" s="182" t="s">
        <v>76</v>
      </c>
      <c r="K6" s="182" t="s">
        <v>77</v>
      </c>
    </row>
    <row r="7" spans="1:82">
      <c r="A7" s="183" t="s">
        <v>78</v>
      </c>
      <c r="B7" s="184" t="s">
        <v>79</v>
      </c>
      <c r="C7" s="185" t="s">
        <v>80</v>
      </c>
      <c r="D7" s="186"/>
      <c r="E7" s="187"/>
      <c r="F7" s="187"/>
      <c r="G7" s="188"/>
      <c r="H7" s="189"/>
      <c r="I7" s="190"/>
      <c r="J7" s="189"/>
      <c r="K7" s="190"/>
      <c r="Q7" s="191">
        <v>1</v>
      </c>
    </row>
    <row r="8" spans="1:82">
      <c r="A8" s="192">
        <v>1</v>
      </c>
      <c r="B8" s="193" t="s">
        <v>86</v>
      </c>
      <c r="C8" s="194" t="s">
        <v>87</v>
      </c>
      <c r="D8" s="195" t="s">
        <v>88</v>
      </c>
      <c r="E8" s="196">
        <v>13.3</v>
      </c>
      <c r="F8" s="196"/>
      <c r="G8" s="197">
        <f>E8*F8</f>
        <v>0</v>
      </c>
      <c r="H8" s="198">
        <v>0</v>
      </c>
      <c r="I8" s="198">
        <f>E8*H8</f>
        <v>0</v>
      </c>
      <c r="J8" s="198">
        <v>-0.26</v>
      </c>
      <c r="K8" s="198">
        <f>E8*J8</f>
        <v>-3.4580000000000002</v>
      </c>
      <c r="Q8" s="191">
        <v>2</v>
      </c>
      <c r="AA8" s="164">
        <v>1</v>
      </c>
      <c r="AB8" s="164">
        <v>1</v>
      </c>
      <c r="AC8" s="164">
        <v>1</v>
      </c>
      <c r="BB8" s="164">
        <v>1</v>
      </c>
      <c r="BC8" s="164">
        <f>IF(BB8=1,G8,0)</f>
        <v>0</v>
      </c>
      <c r="BD8" s="164">
        <f>IF(BB8=2,G8,0)</f>
        <v>0</v>
      </c>
      <c r="BE8" s="164">
        <f>IF(BB8=3,G8,0)</f>
        <v>0</v>
      </c>
      <c r="BF8" s="164">
        <f>IF(BB8=4,G8,0)</f>
        <v>0</v>
      </c>
      <c r="BG8" s="164">
        <f>IF(BB8=5,G8,0)</f>
        <v>0</v>
      </c>
      <c r="CA8" s="164">
        <v>1</v>
      </c>
      <c r="CB8" s="164">
        <v>1</v>
      </c>
      <c r="CC8" s="191"/>
      <c r="CD8" s="191"/>
    </row>
    <row r="9" spans="1:82">
      <c r="A9" s="199"/>
      <c r="B9" s="200"/>
      <c r="C9" s="202" t="s">
        <v>89</v>
      </c>
      <c r="D9" s="203"/>
      <c r="E9" s="204">
        <v>13.3</v>
      </c>
      <c r="F9" s="205"/>
      <c r="G9" s="206"/>
      <c r="H9" s="207"/>
      <c r="I9" s="208"/>
      <c r="J9" s="207"/>
      <c r="K9" s="208"/>
      <c r="M9" s="201" t="s">
        <v>89</v>
      </c>
      <c r="O9" s="201"/>
      <c r="Q9" s="191"/>
    </row>
    <row r="10" spans="1:82">
      <c r="A10" s="192">
        <v>2</v>
      </c>
      <c r="B10" s="193" t="s">
        <v>90</v>
      </c>
      <c r="C10" s="194" t="s">
        <v>91</v>
      </c>
      <c r="D10" s="195" t="s">
        <v>88</v>
      </c>
      <c r="E10" s="196">
        <v>20.3</v>
      </c>
      <c r="F10" s="196"/>
      <c r="G10" s="197">
        <f>E10*F10</f>
        <v>0</v>
      </c>
      <c r="H10" s="198">
        <v>0</v>
      </c>
      <c r="I10" s="198">
        <f>E10*H10</f>
        <v>0</v>
      </c>
      <c r="J10" s="198">
        <v>-0.24</v>
      </c>
      <c r="K10" s="198">
        <f>E10*J10</f>
        <v>-4.8719999999999999</v>
      </c>
      <c r="Q10" s="191">
        <v>2</v>
      </c>
      <c r="AA10" s="164">
        <v>1</v>
      </c>
      <c r="AB10" s="164">
        <v>0</v>
      </c>
      <c r="AC10" s="164">
        <v>0</v>
      </c>
      <c r="BB10" s="164">
        <v>1</v>
      </c>
      <c r="BC10" s="164">
        <f>IF(BB10=1,G10,0)</f>
        <v>0</v>
      </c>
      <c r="BD10" s="164">
        <f>IF(BB10=2,G10,0)</f>
        <v>0</v>
      </c>
      <c r="BE10" s="164">
        <f>IF(BB10=3,G10,0)</f>
        <v>0</v>
      </c>
      <c r="BF10" s="164">
        <f>IF(BB10=4,G10,0)</f>
        <v>0</v>
      </c>
      <c r="BG10" s="164">
        <f>IF(BB10=5,G10,0)</f>
        <v>0</v>
      </c>
      <c r="CA10" s="164">
        <v>1</v>
      </c>
      <c r="CB10" s="164">
        <v>0</v>
      </c>
      <c r="CC10" s="191"/>
      <c r="CD10" s="191"/>
    </row>
    <row r="11" spans="1:82">
      <c r="A11" s="199"/>
      <c r="B11" s="200"/>
      <c r="C11" s="202" t="s">
        <v>92</v>
      </c>
      <c r="D11" s="203"/>
      <c r="E11" s="204">
        <v>3.5</v>
      </c>
      <c r="F11" s="205"/>
      <c r="G11" s="206"/>
      <c r="H11" s="207"/>
      <c r="I11" s="208"/>
      <c r="J11" s="207"/>
      <c r="K11" s="208"/>
      <c r="M11" s="201" t="s">
        <v>92</v>
      </c>
      <c r="O11" s="201"/>
      <c r="Q11" s="191"/>
    </row>
    <row r="12" spans="1:82">
      <c r="A12" s="199"/>
      <c r="B12" s="200"/>
      <c r="C12" s="202" t="s">
        <v>93</v>
      </c>
      <c r="D12" s="203"/>
      <c r="E12" s="204">
        <v>3.5</v>
      </c>
      <c r="F12" s="205"/>
      <c r="G12" s="206"/>
      <c r="H12" s="207"/>
      <c r="I12" s="208"/>
      <c r="J12" s="207"/>
      <c r="K12" s="208"/>
      <c r="M12" s="201" t="s">
        <v>93</v>
      </c>
      <c r="O12" s="201"/>
      <c r="Q12" s="191"/>
    </row>
    <row r="13" spans="1:82">
      <c r="A13" s="199"/>
      <c r="B13" s="200"/>
      <c r="C13" s="202" t="s">
        <v>89</v>
      </c>
      <c r="D13" s="203"/>
      <c r="E13" s="204">
        <v>13.3</v>
      </c>
      <c r="F13" s="205"/>
      <c r="G13" s="206"/>
      <c r="H13" s="207"/>
      <c r="I13" s="208"/>
      <c r="J13" s="207"/>
      <c r="K13" s="208"/>
      <c r="M13" s="201" t="s">
        <v>89</v>
      </c>
      <c r="O13" s="201"/>
      <c r="Q13" s="191"/>
    </row>
    <row r="14" spans="1:82">
      <c r="A14" s="192">
        <v>3</v>
      </c>
      <c r="B14" s="193" t="s">
        <v>94</v>
      </c>
      <c r="C14" s="194" t="s">
        <v>95</v>
      </c>
      <c r="D14" s="195" t="s">
        <v>88</v>
      </c>
      <c r="E14" s="196">
        <v>7</v>
      </c>
      <c r="F14" s="196"/>
      <c r="G14" s="197">
        <f>E14*F14</f>
        <v>0</v>
      </c>
      <c r="H14" s="198">
        <v>0</v>
      </c>
      <c r="I14" s="198">
        <f>E14*H14</f>
        <v>0</v>
      </c>
      <c r="J14" s="198">
        <v>-0.23499999999999999</v>
      </c>
      <c r="K14" s="198">
        <f>E14*J14</f>
        <v>-1.645</v>
      </c>
      <c r="Q14" s="191">
        <v>2</v>
      </c>
      <c r="AA14" s="164">
        <v>1</v>
      </c>
      <c r="AB14" s="164">
        <v>1</v>
      </c>
      <c r="AC14" s="164">
        <v>1</v>
      </c>
      <c r="BB14" s="164">
        <v>1</v>
      </c>
      <c r="BC14" s="164">
        <f>IF(BB14=1,G14,0)</f>
        <v>0</v>
      </c>
      <c r="BD14" s="164">
        <f>IF(BB14=2,G14,0)</f>
        <v>0</v>
      </c>
      <c r="BE14" s="164">
        <f>IF(BB14=3,G14,0)</f>
        <v>0</v>
      </c>
      <c r="BF14" s="164">
        <f>IF(BB14=4,G14,0)</f>
        <v>0</v>
      </c>
      <c r="BG14" s="164">
        <f>IF(BB14=5,G14,0)</f>
        <v>0</v>
      </c>
      <c r="CA14" s="164">
        <v>1</v>
      </c>
      <c r="CB14" s="164">
        <v>1</v>
      </c>
      <c r="CC14" s="191"/>
      <c r="CD14" s="191"/>
    </row>
    <row r="15" spans="1:82">
      <c r="A15" s="199"/>
      <c r="B15" s="200"/>
      <c r="C15" s="202" t="s">
        <v>92</v>
      </c>
      <c r="D15" s="203"/>
      <c r="E15" s="204">
        <v>3.5</v>
      </c>
      <c r="F15" s="205"/>
      <c r="G15" s="206"/>
      <c r="H15" s="207"/>
      <c r="I15" s="208"/>
      <c r="J15" s="207"/>
      <c r="K15" s="208"/>
      <c r="M15" s="201" t="s">
        <v>92</v>
      </c>
      <c r="O15" s="201"/>
      <c r="Q15" s="191"/>
    </row>
    <row r="16" spans="1:82">
      <c r="A16" s="199"/>
      <c r="B16" s="200"/>
      <c r="C16" s="202" t="s">
        <v>93</v>
      </c>
      <c r="D16" s="203"/>
      <c r="E16" s="204">
        <v>3.5</v>
      </c>
      <c r="F16" s="205"/>
      <c r="G16" s="206"/>
      <c r="H16" s="207"/>
      <c r="I16" s="208"/>
      <c r="J16" s="207"/>
      <c r="K16" s="208"/>
      <c r="M16" s="201" t="s">
        <v>93</v>
      </c>
      <c r="O16" s="201"/>
      <c r="Q16" s="191"/>
    </row>
    <row r="17" spans="1:82">
      <c r="A17" s="192">
        <v>4</v>
      </c>
      <c r="B17" s="193" t="s">
        <v>96</v>
      </c>
      <c r="C17" s="194" t="s">
        <v>97</v>
      </c>
      <c r="D17" s="195" t="s">
        <v>88</v>
      </c>
      <c r="E17" s="196">
        <v>7</v>
      </c>
      <c r="F17" s="196"/>
      <c r="G17" s="197">
        <f>E17*F17</f>
        <v>0</v>
      </c>
      <c r="H17" s="198">
        <v>0</v>
      </c>
      <c r="I17" s="198">
        <f>E17*H17</f>
        <v>0</v>
      </c>
      <c r="J17" s="198">
        <v>-0.18099999999999999</v>
      </c>
      <c r="K17" s="198">
        <f>E17*J17</f>
        <v>-1.2669999999999999</v>
      </c>
      <c r="Q17" s="191">
        <v>2</v>
      </c>
      <c r="AA17" s="164">
        <v>1</v>
      </c>
      <c r="AB17" s="164">
        <v>1</v>
      </c>
      <c r="AC17" s="164">
        <v>1</v>
      </c>
      <c r="BB17" s="164">
        <v>1</v>
      </c>
      <c r="BC17" s="164">
        <f>IF(BB17=1,G17,0)</f>
        <v>0</v>
      </c>
      <c r="BD17" s="164">
        <f>IF(BB17=2,G17,0)</f>
        <v>0</v>
      </c>
      <c r="BE17" s="164">
        <f>IF(BB17=3,G17,0)</f>
        <v>0</v>
      </c>
      <c r="BF17" s="164">
        <f>IF(BB17=4,G17,0)</f>
        <v>0</v>
      </c>
      <c r="BG17" s="164">
        <f>IF(BB17=5,G17,0)</f>
        <v>0</v>
      </c>
      <c r="CA17" s="164">
        <v>1</v>
      </c>
      <c r="CB17" s="164">
        <v>1</v>
      </c>
      <c r="CC17" s="191"/>
      <c r="CD17" s="191"/>
    </row>
    <row r="18" spans="1:82">
      <c r="A18" s="199"/>
      <c r="B18" s="200"/>
      <c r="C18" s="202" t="s">
        <v>92</v>
      </c>
      <c r="D18" s="203"/>
      <c r="E18" s="204">
        <v>3.5</v>
      </c>
      <c r="F18" s="205"/>
      <c r="G18" s="206"/>
      <c r="H18" s="207"/>
      <c r="I18" s="208"/>
      <c r="J18" s="207"/>
      <c r="K18" s="208"/>
      <c r="M18" s="201" t="s">
        <v>92</v>
      </c>
      <c r="O18" s="201"/>
      <c r="Q18" s="191"/>
    </row>
    <row r="19" spans="1:82">
      <c r="A19" s="199"/>
      <c r="B19" s="200"/>
      <c r="C19" s="202" t="s">
        <v>93</v>
      </c>
      <c r="D19" s="203"/>
      <c r="E19" s="204">
        <v>3.5</v>
      </c>
      <c r="F19" s="205"/>
      <c r="G19" s="206"/>
      <c r="H19" s="207"/>
      <c r="I19" s="208"/>
      <c r="J19" s="207"/>
      <c r="K19" s="208"/>
      <c r="M19" s="201" t="s">
        <v>93</v>
      </c>
      <c r="O19" s="201"/>
      <c r="Q19" s="191"/>
    </row>
    <row r="20" spans="1:82">
      <c r="A20" s="192">
        <v>5</v>
      </c>
      <c r="B20" s="193" t="s">
        <v>98</v>
      </c>
      <c r="C20" s="194" t="s">
        <v>99</v>
      </c>
      <c r="D20" s="195" t="s">
        <v>100</v>
      </c>
      <c r="E20" s="196">
        <v>1</v>
      </c>
      <c r="F20" s="196"/>
      <c r="G20" s="197">
        <f>E20*F20</f>
        <v>0</v>
      </c>
      <c r="H20" s="198">
        <v>8.6899999999999998E-3</v>
      </c>
      <c r="I20" s="198">
        <f>E20*H20</f>
        <v>8.6899999999999998E-3</v>
      </c>
      <c r="J20" s="198">
        <v>0</v>
      </c>
      <c r="K20" s="198">
        <f>E20*J20</f>
        <v>0</v>
      </c>
      <c r="Q20" s="191">
        <v>2</v>
      </c>
      <c r="AA20" s="164">
        <v>1</v>
      </c>
      <c r="AB20" s="164">
        <v>1</v>
      </c>
      <c r="AC20" s="164">
        <v>1</v>
      </c>
      <c r="BB20" s="164">
        <v>1</v>
      </c>
      <c r="BC20" s="164">
        <f>IF(BB20=1,G20,0)</f>
        <v>0</v>
      </c>
      <c r="BD20" s="164">
        <f>IF(BB20=2,G20,0)</f>
        <v>0</v>
      </c>
      <c r="BE20" s="164">
        <f>IF(BB20=3,G20,0)</f>
        <v>0</v>
      </c>
      <c r="BF20" s="164">
        <f>IF(BB20=4,G20,0)</f>
        <v>0</v>
      </c>
      <c r="BG20" s="164">
        <f>IF(BB20=5,G20,0)</f>
        <v>0</v>
      </c>
      <c r="CA20" s="164">
        <v>1</v>
      </c>
      <c r="CB20" s="164">
        <v>1</v>
      </c>
      <c r="CC20" s="191"/>
      <c r="CD20" s="191"/>
    </row>
    <row r="21" spans="1:82">
      <c r="A21" s="192">
        <v>6</v>
      </c>
      <c r="B21" s="193" t="s">
        <v>101</v>
      </c>
      <c r="C21" s="194" t="s">
        <v>102</v>
      </c>
      <c r="D21" s="195" t="s">
        <v>100</v>
      </c>
      <c r="E21" s="196">
        <v>4</v>
      </c>
      <c r="F21" s="196"/>
      <c r="G21" s="197">
        <f>E21*F21</f>
        <v>0</v>
      </c>
      <c r="H21" s="198">
        <v>1.0699999999999999E-2</v>
      </c>
      <c r="I21" s="198">
        <f>E21*H21</f>
        <v>4.2799999999999998E-2</v>
      </c>
      <c r="J21" s="198">
        <v>0</v>
      </c>
      <c r="K21" s="198">
        <f>E21*J21</f>
        <v>0</v>
      </c>
      <c r="Q21" s="191">
        <v>2</v>
      </c>
      <c r="AA21" s="164">
        <v>1</v>
      </c>
      <c r="AB21" s="164">
        <v>1</v>
      </c>
      <c r="AC21" s="164">
        <v>1</v>
      </c>
      <c r="BB21" s="164">
        <v>1</v>
      </c>
      <c r="BC21" s="164">
        <f>IF(BB21=1,G21,0)</f>
        <v>0</v>
      </c>
      <c r="BD21" s="164">
        <f>IF(BB21=2,G21,0)</f>
        <v>0</v>
      </c>
      <c r="BE21" s="164">
        <f>IF(BB21=3,G21,0)</f>
        <v>0</v>
      </c>
      <c r="BF21" s="164">
        <f>IF(BB21=4,G21,0)</f>
        <v>0</v>
      </c>
      <c r="BG21" s="164">
        <f>IF(BB21=5,G21,0)</f>
        <v>0</v>
      </c>
      <c r="CA21" s="164">
        <v>1</v>
      </c>
      <c r="CB21" s="164">
        <v>1</v>
      </c>
      <c r="CC21" s="191"/>
      <c r="CD21" s="191"/>
    </row>
    <row r="22" spans="1:82">
      <c r="A22" s="192">
        <v>7</v>
      </c>
      <c r="B22" s="193" t="s">
        <v>103</v>
      </c>
      <c r="C22" s="194" t="s">
        <v>104</v>
      </c>
      <c r="D22" s="195" t="s">
        <v>100</v>
      </c>
      <c r="E22" s="196">
        <v>12</v>
      </c>
      <c r="F22" s="196"/>
      <c r="G22" s="197">
        <f>E22*F22</f>
        <v>0</v>
      </c>
      <c r="H22" s="198">
        <v>3.9739999999999998E-2</v>
      </c>
      <c r="I22" s="198">
        <f>E22*H22</f>
        <v>0.47687999999999997</v>
      </c>
      <c r="J22" s="198">
        <v>0</v>
      </c>
      <c r="K22" s="198">
        <f>E22*J22</f>
        <v>0</v>
      </c>
      <c r="Q22" s="191">
        <v>2</v>
      </c>
      <c r="AA22" s="164">
        <v>1</v>
      </c>
      <c r="AB22" s="164">
        <v>1</v>
      </c>
      <c r="AC22" s="164">
        <v>1</v>
      </c>
      <c r="BB22" s="164">
        <v>1</v>
      </c>
      <c r="BC22" s="164">
        <f>IF(BB22=1,G22,0)</f>
        <v>0</v>
      </c>
      <c r="BD22" s="164">
        <f>IF(BB22=2,G22,0)</f>
        <v>0</v>
      </c>
      <c r="BE22" s="164">
        <f>IF(BB22=3,G22,0)</f>
        <v>0</v>
      </c>
      <c r="BF22" s="164">
        <f>IF(BB22=4,G22,0)</f>
        <v>0</v>
      </c>
      <c r="BG22" s="164">
        <f>IF(BB22=5,G22,0)</f>
        <v>0</v>
      </c>
      <c r="CA22" s="164">
        <v>1</v>
      </c>
      <c r="CB22" s="164">
        <v>1</v>
      </c>
      <c r="CC22" s="191"/>
      <c r="CD22" s="191"/>
    </row>
    <row r="23" spans="1:82">
      <c r="A23" s="192">
        <v>8</v>
      </c>
      <c r="B23" s="193" t="s">
        <v>105</v>
      </c>
      <c r="C23" s="194" t="s">
        <v>106</v>
      </c>
      <c r="D23" s="195" t="s">
        <v>107</v>
      </c>
      <c r="E23" s="196">
        <v>26</v>
      </c>
      <c r="F23" s="196"/>
      <c r="G23" s="197">
        <f>E23*F23</f>
        <v>0</v>
      </c>
      <c r="H23" s="198">
        <v>0</v>
      </c>
      <c r="I23" s="198">
        <f>E23*H23</f>
        <v>0</v>
      </c>
      <c r="J23" s="198">
        <v>0</v>
      </c>
      <c r="K23" s="198">
        <f>E23*J23</f>
        <v>0</v>
      </c>
      <c r="Q23" s="191">
        <v>2</v>
      </c>
      <c r="AA23" s="164">
        <v>1</v>
      </c>
      <c r="AB23" s="164">
        <v>1</v>
      </c>
      <c r="AC23" s="164">
        <v>1</v>
      </c>
      <c r="BB23" s="164">
        <v>1</v>
      </c>
      <c r="BC23" s="164">
        <f>IF(BB23=1,G23,0)</f>
        <v>0</v>
      </c>
      <c r="BD23" s="164">
        <f>IF(BB23=2,G23,0)</f>
        <v>0</v>
      </c>
      <c r="BE23" s="164">
        <f>IF(BB23=3,G23,0)</f>
        <v>0</v>
      </c>
      <c r="BF23" s="164">
        <f>IF(BB23=4,G23,0)</f>
        <v>0</v>
      </c>
      <c r="BG23" s="164">
        <f>IF(BB23=5,G23,0)</f>
        <v>0</v>
      </c>
      <c r="CA23" s="164">
        <v>1</v>
      </c>
      <c r="CB23" s="164">
        <v>1</v>
      </c>
      <c r="CC23" s="191"/>
      <c r="CD23" s="191"/>
    </row>
    <row r="24" spans="1:82">
      <c r="A24" s="192">
        <v>9</v>
      </c>
      <c r="B24" s="193" t="s">
        <v>108</v>
      </c>
      <c r="C24" s="194" t="s">
        <v>109</v>
      </c>
      <c r="D24" s="195" t="s">
        <v>107</v>
      </c>
      <c r="E24" s="196">
        <v>179.09549999999999</v>
      </c>
      <c r="F24" s="196"/>
      <c r="G24" s="197">
        <f>E24*F24</f>
        <v>0</v>
      </c>
      <c r="H24" s="198">
        <v>0</v>
      </c>
      <c r="I24" s="198">
        <f>E24*H24</f>
        <v>0</v>
      </c>
      <c r="J24" s="198">
        <v>0</v>
      </c>
      <c r="K24" s="198">
        <f>E24*J24</f>
        <v>0</v>
      </c>
      <c r="Q24" s="191">
        <v>2</v>
      </c>
      <c r="AA24" s="164">
        <v>1</v>
      </c>
      <c r="AB24" s="164">
        <v>1</v>
      </c>
      <c r="AC24" s="164">
        <v>1</v>
      </c>
      <c r="BB24" s="164">
        <v>1</v>
      </c>
      <c r="BC24" s="164">
        <f>IF(BB24=1,G24,0)</f>
        <v>0</v>
      </c>
      <c r="BD24" s="164">
        <f>IF(BB24=2,G24,0)</f>
        <v>0</v>
      </c>
      <c r="BE24" s="164">
        <f>IF(BB24=3,G24,0)</f>
        <v>0</v>
      </c>
      <c r="BF24" s="164">
        <f>IF(BB24=4,G24,0)</f>
        <v>0</v>
      </c>
      <c r="BG24" s="164">
        <f>IF(BB24=5,G24,0)</f>
        <v>0</v>
      </c>
      <c r="CA24" s="164">
        <v>1</v>
      </c>
      <c r="CB24" s="164">
        <v>1</v>
      </c>
      <c r="CC24" s="191"/>
      <c r="CD24" s="191"/>
    </row>
    <row r="25" spans="1:82">
      <c r="A25" s="199"/>
      <c r="B25" s="200"/>
      <c r="C25" s="202" t="s">
        <v>110</v>
      </c>
      <c r="D25" s="203"/>
      <c r="E25" s="204">
        <v>84.726500000000001</v>
      </c>
      <c r="F25" s="205"/>
      <c r="G25" s="206"/>
      <c r="H25" s="207"/>
      <c r="I25" s="208"/>
      <c r="J25" s="207"/>
      <c r="K25" s="208"/>
      <c r="M25" s="201" t="s">
        <v>110</v>
      </c>
      <c r="O25" s="201"/>
      <c r="Q25" s="191"/>
    </row>
    <row r="26" spans="1:82">
      <c r="A26" s="199"/>
      <c r="B26" s="200"/>
      <c r="C26" s="202" t="s">
        <v>111</v>
      </c>
      <c r="D26" s="203"/>
      <c r="E26" s="204">
        <v>33.799999999999997</v>
      </c>
      <c r="F26" s="205"/>
      <c r="G26" s="206"/>
      <c r="H26" s="207"/>
      <c r="I26" s="208"/>
      <c r="J26" s="207"/>
      <c r="K26" s="208"/>
      <c r="M26" s="201" t="s">
        <v>111</v>
      </c>
      <c r="O26" s="201"/>
      <c r="Q26" s="191"/>
    </row>
    <row r="27" spans="1:82">
      <c r="A27" s="199"/>
      <c r="B27" s="200"/>
      <c r="C27" s="202" t="s">
        <v>112</v>
      </c>
      <c r="D27" s="203"/>
      <c r="E27" s="204">
        <v>60.569000000000003</v>
      </c>
      <c r="F27" s="205"/>
      <c r="G27" s="206"/>
      <c r="H27" s="207"/>
      <c r="I27" s="208"/>
      <c r="J27" s="207"/>
      <c r="K27" s="208"/>
      <c r="M27" s="201" t="s">
        <v>112</v>
      </c>
      <c r="O27" s="201"/>
      <c r="Q27" s="191"/>
    </row>
    <row r="28" spans="1:82">
      <c r="A28" s="192">
        <v>10</v>
      </c>
      <c r="B28" s="193" t="s">
        <v>113</v>
      </c>
      <c r="C28" s="194" t="s">
        <v>114</v>
      </c>
      <c r="D28" s="195" t="s">
        <v>88</v>
      </c>
      <c r="E28" s="196">
        <v>358.19099999999997</v>
      </c>
      <c r="F28" s="196"/>
      <c r="G28" s="197">
        <f>E28*F28</f>
        <v>0</v>
      </c>
      <c r="H28" s="198">
        <v>8.5999999999999998E-4</v>
      </c>
      <c r="I28" s="198">
        <f>E28*H28</f>
        <v>0.30804425999999996</v>
      </c>
      <c r="J28" s="198">
        <v>0</v>
      </c>
      <c r="K28" s="198">
        <f>E28*J28</f>
        <v>0</v>
      </c>
      <c r="Q28" s="191">
        <v>2</v>
      </c>
      <c r="AA28" s="164">
        <v>1</v>
      </c>
      <c r="AB28" s="164">
        <v>1</v>
      </c>
      <c r="AC28" s="164">
        <v>1</v>
      </c>
      <c r="BB28" s="164">
        <v>1</v>
      </c>
      <c r="BC28" s="164">
        <f>IF(BB28=1,G28,0)</f>
        <v>0</v>
      </c>
      <c r="BD28" s="164">
        <f>IF(BB28=2,G28,0)</f>
        <v>0</v>
      </c>
      <c r="BE28" s="164">
        <f>IF(BB28=3,G28,0)</f>
        <v>0</v>
      </c>
      <c r="BF28" s="164">
        <f>IF(BB28=4,G28,0)</f>
        <v>0</v>
      </c>
      <c r="BG28" s="164">
        <f>IF(BB28=5,G28,0)</f>
        <v>0</v>
      </c>
      <c r="CA28" s="164">
        <v>1</v>
      </c>
      <c r="CB28" s="164">
        <v>1</v>
      </c>
      <c r="CC28" s="191"/>
      <c r="CD28" s="191"/>
    </row>
    <row r="29" spans="1:82">
      <c r="A29" s="199"/>
      <c r="B29" s="200"/>
      <c r="C29" s="202" t="s">
        <v>115</v>
      </c>
      <c r="D29" s="203"/>
      <c r="E29" s="204">
        <v>169.453</v>
      </c>
      <c r="F29" s="205"/>
      <c r="G29" s="206"/>
      <c r="H29" s="207"/>
      <c r="I29" s="208"/>
      <c r="J29" s="207"/>
      <c r="K29" s="208"/>
      <c r="M29" s="201" t="s">
        <v>115</v>
      </c>
      <c r="O29" s="201"/>
      <c r="Q29" s="191"/>
    </row>
    <row r="30" spans="1:82">
      <c r="A30" s="199"/>
      <c r="B30" s="200"/>
      <c r="C30" s="202" t="s">
        <v>116</v>
      </c>
      <c r="D30" s="203"/>
      <c r="E30" s="204">
        <v>67.599999999999994</v>
      </c>
      <c r="F30" s="205"/>
      <c r="G30" s="206"/>
      <c r="H30" s="207"/>
      <c r="I30" s="208"/>
      <c r="J30" s="207"/>
      <c r="K30" s="208"/>
      <c r="M30" s="201" t="s">
        <v>116</v>
      </c>
      <c r="O30" s="201"/>
      <c r="Q30" s="191"/>
    </row>
    <row r="31" spans="1:82">
      <c r="A31" s="199"/>
      <c r="B31" s="200"/>
      <c r="C31" s="202" t="s">
        <v>117</v>
      </c>
      <c r="D31" s="203"/>
      <c r="E31" s="204">
        <v>121.13800000000001</v>
      </c>
      <c r="F31" s="205"/>
      <c r="G31" s="206"/>
      <c r="H31" s="207"/>
      <c r="I31" s="208"/>
      <c r="J31" s="207"/>
      <c r="K31" s="208"/>
      <c r="M31" s="201" t="s">
        <v>117</v>
      </c>
      <c r="O31" s="201"/>
      <c r="Q31" s="191"/>
    </row>
    <row r="32" spans="1:82">
      <c r="A32" s="192">
        <v>11</v>
      </c>
      <c r="B32" s="193" t="s">
        <v>118</v>
      </c>
      <c r="C32" s="194" t="s">
        <v>119</v>
      </c>
      <c r="D32" s="195" t="s">
        <v>88</v>
      </c>
      <c r="E32" s="196">
        <v>358.19099999999997</v>
      </c>
      <c r="F32" s="196"/>
      <c r="G32" s="197">
        <f>E32*F32</f>
        <v>0</v>
      </c>
      <c r="H32" s="198">
        <v>0</v>
      </c>
      <c r="I32" s="198">
        <f>E32*H32</f>
        <v>0</v>
      </c>
      <c r="J32" s="198">
        <v>0</v>
      </c>
      <c r="K32" s="198">
        <f>E32*J32</f>
        <v>0</v>
      </c>
      <c r="Q32" s="191">
        <v>2</v>
      </c>
      <c r="AA32" s="164">
        <v>1</v>
      </c>
      <c r="AB32" s="164">
        <v>1</v>
      </c>
      <c r="AC32" s="164">
        <v>1</v>
      </c>
      <c r="BB32" s="164">
        <v>1</v>
      </c>
      <c r="BC32" s="164">
        <f>IF(BB32=1,G32,0)</f>
        <v>0</v>
      </c>
      <c r="BD32" s="164">
        <f>IF(BB32=2,G32,0)</f>
        <v>0</v>
      </c>
      <c r="BE32" s="164">
        <f>IF(BB32=3,G32,0)</f>
        <v>0</v>
      </c>
      <c r="BF32" s="164">
        <f>IF(BB32=4,G32,0)</f>
        <v>0</v>
      </c>
      <c r="BG32" s="164">
        <f>IF(BB32=5,G32,0)</f>
        <v>0</v>
      </c>
      <c r="CA32" s="164">
        <v>1</v>
      </c>
      <c r="CB32" s="164">
        <v>1</v>
      </c>
      <c r="CC32" s="191"/>
      <c r="CD32" s="191"/>
    </row>
    <row r="33" spans="1:82">
      <c r="A33" s="192">
        <v>12</v>
      </c>
      <c r="B33" s="193" t="s">
        <v>120</v>
      </c>
      <c r="C33" s="194" t="s">
        <v>121</v>
      </c>
      <c r="D33" s="195" t="s">
        <v>107</v>
      </c>
      <c r="E33" s="196">
        <v>188.5324</v>
      </c>
      <c r="F33" s="196"/>
      <c r="G33" s="197">
        <f>E33*F33</f>
        <v>0</v>
      </c>
      <c r="H33" s="198">
        <v>0</v>
      </c>
      <c r="I33" s="198">
        <f>E33*H33</f>
        <v>0</v>
      </c>
      <c r="J33" s="198">
        <v>0</v>
      </c>
      <c r="K33" s="198">
        <f>E33*J33</f>
        <v>0</v>
      </c>
      <c r="Q33" s="191">
        <v>2</v>
      </c>
      <c r="AA33" s="164">
        <v>1</v>
      </c>
      <c r="AB33" s="164">
        <v>1</v>
      </c>
      <c r="AC33" s="164">
        <v>1</v>
      </c>
      <c r="BB33" s="164">
        <v>1</v>
      </c>
      <c r="BC33" s="164">
        <f>IF(BB33=1,G33,0)</f>
        <v>0</v>
      </c>
      <c r="BD33" s="164">
        <f>IF(BB33=2,G33,0)</f>
        <v>0</v>
      </c>
      <c r="BE33" s="164">
        <f>IF(BB33=3,G33,0)</f>
        <v>0</v>
      </c>
      <c r="BF33" s="164">
        <f>IF(BB33=4,G33,0)</f>
        <v>0</v>
      </c>
      <c r="BG33" s="164">
        <f>IF(BB33=5,G33,0)</f>
        <v>0</v>
      </c>
      <c r="CA33" s="164">
        <v>1</v>
      </c>
      <c r="CB33" s="164">
        <v>1</v>
      </c>
      <c r="CC33" s="191"/>
      <c r="CD33" s="191"/>
    </row>
    <row r="34" spans="1:82">
      <c r="A34" s="199"/>
      <c r="B34" s="200"/>
      <c r="C34" s="202" t="s">
        <v>122</v>
      </c>
      <c r="D34" s="203"/>
      <c r="E34" s="204">
        <v>188.5324</v>
      </c>
      <c r="F34" s="205"/>
      <c r="G34" s="206"/>
      <c r="H34" s="207"/>
      <c r="I34" s="208"/>
      <c r="J34" s="207"/>
      <c r="K34" s="208"/>
      <c r="M34" s="201" t="s">
        <v>122</v>
      </c>
      <c r="O34" s="201"/>
      <c r="Q34" s="191"/>
    </row>
    <row r="35" spans="1:82">
      <c r="A35" s="192">
        <v>13</v>
      </c>
      <c r="B35" s="193" t="s">
        <v>123</v>
      </c>
      <c r="C35" s="194" t="s">
        <v>124</v>
      </c>
      <c r="D35" s="195" t="s">
        <v>107</v>
      </c>
      <c r="E35" s="196">
        <v>26.331900000000001</v>
      </c>
      <c r="F35" s="196"/>
      <c r="G35" s="197">
        <f>E35*F35</f>
        <v>0</v>
      </c>
      <c r="H35" s="198">
        <v>0</v>
      </c>
      <c r="I35" s="198">
        <f>E35*H35</f>
        <v>0</v>
      </c>
      <c r="J35" s="198">
        <v>0</v>
      </c>
      <c r="K35" s="198">
        <f>E35*J35</f>
        <v>0</v>
      </c>
      <c r="Q35" s="191">
        <v>2</v>
      </c>
      <c r="AA35" s="164">
        <v>1</v>
      </c>
      <c r="AB35" s="164">
        <v>1</v>
      </c>
      <c r="AC35" s="164">
        <v>1</v>
      </c>
      <c r="BB35" s="164">
        <v>1</v>
      </c>
      <c r="BC35" s="164">
        <f>IF(BB35=1,G35,0)</f>
        <v>0</v>
      </c>
      <c r="BD35" s="164">
        <f>IF(BB35=2,G35,0)</f>
        <v>0</v>
      </c>
      <c r="BE35" s="164">
        <f>IF(BB35=3,G35,0)</f>
        <v>0</v>
      </c>
      <c r="BF35" s="164">
        <f>IF(BB35=4,G35,0)</f>
        <v>0</v>
      </c>
      <c r="BG35" s="164">
        <f>IF(BB35=5,G35,0)</f>
        <v>0</v>
      </c>
      <c r="CA35" s="164">
        <v>1</v>
      </c>
      <c r="CB35" s="164">
        <v>1</v>
      </c>
      <c r="CC35" s="191"/>
      <c r="CD35" s="191"/>
    </row>
    <row r="36" spans="1:82">
      <c r="A36" s="199"/>
      <c r="B36" s="200"/>
      <c r="C36" s="202" t="s">
        <v>125</v>
      </c>
      <c r="D36" s="203"/>
      <c r="E36" s="204">
        <v>0.1447</v>
      </c>
      <c r="F36" s="205"/>
      <c r="G36" s="206"/>
      <c r="H36" s="207"/>
      <c r="I36" s="208"/>
      <c r="J36" s="207"/>
      <c r="K36" s="208"/>
      <c r="M36" s="201" t="s">
        <v>125</v>
      </c>
      <c r="O36" s="201"/>
      <c r="Q36" s="191"/>
    </row>
    <row r="37" spans="1:82">
      <c r="A37" s="199"/>
      <c r="B37" s="200"/>
      <c r="C37" s="202" t="s">
        <v>126</v>
      </c>
      <c r="D37" s="203"/>
      <c r="E37" s="204">
        <v>0.11459999999999999</v>
      </c>
      <c r="F37" s="205"/>
      <c r="G37" s="206"/>
      <c r="H37" s="207"/>
      <c r="I37" s="208"/>
      <c r="J37" s="207"/>
      <c r="K37" s="208"/>
      <c r="M37" s="201" t="s">
        <v>126</v>
      </c>
      <c r="O37" s="201"/>
      <c r="Q37" s="191"/>
    </row>
    <row r="38" spans="1:82">
      <c r="A38" s="199"/>
      <c r="B38" s="200"/>
      <c r="C38" s="202" t="s">
        <v>127</v>
      </c>
      <c r="D38" s="203"/>
      <c r="E38" s="204">
        <v>11.5245</v>
      </c>
      <c r="F38" s="205"/>
      <c r="G38" s="206"/>
      <c r="H38" s="207"/>
      <c r="I38" s="208"/>
      <c r="J38" s="207"/>
      <c r="K38" s="208"/>
      <c r="M38" s="201" t="s">
        <v>127</v>
      </c>
      <c r="O38" s="201"/>
      <c r="Q38" s="191"/>
    </row>
    <row r="39" spans="1:82">
      <c r="A39" s="199"/>
      <c r="B39" s="200"/>
      <c r="C39" s="202" t="s">
        <v>128</v>
      </c>
      <c r="D39" s="203"/>
      <c r="E39" s="204">
        <v>14.5482</v>
      </c>
      <c r="F39" s="205"/>
      <c r="G39" s="206"/>
      <c r="H39" s="207"/>
      <c r="I39" s="208"/>
      <c r="J39" s="207"/>
      <c r="K39" s="208"/>
      <c r="M39" s="201" t="s">
        <v>128</v>
      </c>
      <c r="O39" s="201"/>
      <c r="Q39" s="191"/>
    </row>
    <row r="40" spans="1:82">
      <c r="A40" s="192">
        <v>14</v>
      </c>
      <c r="B40" s="193" t="s">
        <v>129</v>
      </c>
      <c r="C40" s="194" t="s">
        <v>130</v>
      </c>
      <c r="D40" s="195" t="s">
        <v>107</v>
      </c>
      <c r="E40" s="196">
        <v>26.331900000000001</v>
      </c>
      <c r="F40" s="196"/>
      <c r="G40" s="197">
        <f>E40*F40</f>
        <v>0</v>
      </c>
      <c r="H40" s="198">
        <v>0</v>
      </c>
      <c r="I40" s="198">
        <f>E40*H40</f>
        <v>0</v>
      </c>
      <c r="J40" s="198">
        <v>0</v>
      </c>
      <c r="K40" s="198">
        <f>E40*J40</f>
        <v>0</v>
      </c>
      <c r="Q40" s="191">
        <v>2</v>
      </c>
      <c r="AA40" s="164">
        <v>1</v>
      </c>
      <c r="AB40" s="164">
        <v>1</v>
      </c>
      <c r="AC40" s="164">
        <v>1</v>
      </c>
      <c r="BB40" s="164">
        <v>1</v>
      </c>
      <c r="BC40" s="164">
        <f>IF(BB40=1,G40,0)</f>
        <v>0</v>
      </c>
      <c r="BD40" s="164">
        <f>IF(BB40=2,G40,0)</f>
        <v>0</v>
      </c>
      <c r="BE40" s="164">
        <f>IF(BB40=3,G40,0)</f>
        <v>0</v>
      </c>
      <c r="BF40" s="164">
        <f>IF(BB40=4,G40,0)</f>
        <v>0</v>
      </c>
      <c r="BG40" s="164">
        <f>IF(BB40=5,G40,0)</f>
        <v>0</v>
      </c>
      <c r="CA40" s="164">
        <v>1</v>
      </c>
      <c r="CB40" s="164">
        <v>1</v>
      </c>
      <c r="CC40" s="191"/>
      <c r="CD40" s="191"/>
    </row>
    <row r="41" spans="1:82">
      <c r="A41" s="192">
        <v>15</v>
      </c>
      <c r="B41" s="193" t="s">
        <v>131</v>
      </c>
      <c r="C41" s="194" t="s">
        <v>132</v>
      </c>
      <c r="D41" s="195" t="s">
        <v>107</v>
      </c>
      <c r="E41" s="196">
        <v>162.34540000000001</v>
      </c>
      <c r="F41" s="196"/>
      <c r="G41" s="197">
        <f>E41*F41</f>
        <v>0</v>
      </c>
      <c r="H41" s="198">
        <v>0</v>
      </c>
      <c r="I41" s="198">
        <f>E41*H41</f>
        <v>0</v>
      </c>
      <c r="J41" s="198">
        <v>0</v>
      </c>
      <c r="K41" s="198">
        <f>E41*J41</f>
        <v>0</v>
      </c>
      <c r="Q41" s="191">
        <v>2</v>
      </c>
      <c r="AA41" s="164">
        <v>1</v>
      </c>
      <c r="AB41" s="164">
        <v>1</v>
      </c>
      <c r="AC41" s="164">
        <v>1</v>
      </c>
      <c r="BB41" s="164">
        <v>1</v>
      </c>
      <c r="BC41" s="164">
        <f>IF(BB41=1,G41,0)</f>
        <v>0</v>
      </c>
      <c r="BD41" s="164">
        <f>IF(BB41=2,G41,0)</f>
        <v>0</v>
      </c>
      <c r="BE41" s="164">
        <f>IF(BB41=3,G41,0)</f>
        <v>0</v>
      </c>
      <c r="BF41" s="164">
        <f>IF(BB41=4,G41,0)</f>
        <v>0</v>
      </c>
      <c r="BG41" s="164">
        <f>IF(BB41=5,G41,0)</f>
        <v>0</v>
      </c>
      <c r="CA41" s="164">
        <v>1</v>
      </c>
      <c r="CB41" s="164">
        <v>1</v>
      </c>
      <c r="CC41" s="191"/>
      <c r="CD41" s="191"/>
    </row>
    <row r="42" spans="1:82">
      <c r="A42" s="199"/>
      <c r="B42" s="200"/>
      <c r="C42" s="202" t="s">
        <v>133</v>
      </c>
      <c r="D42" s="203"/>
      <c r="E42" s="204">
        <v>107.35850000000001</v>
      </c>
      <c r="F42" s="205"/>
      <c r="G42" s="206"/>
      <c r="H42" s="207"/>
      <c r="I42" s="208"/>
      <c r="J42" s="207"/>
      <c r="K42" s="208"/>
      <c r="M42" s="201" t="s">
        <v>133</v>
      </c>
      <c r="O42" s="201"/>
      <c r="Q42" s="191"/>
    </row>
    <row r="43" spans="1:82">
      <c r="A43" s="199"/>
      <c r="B43" s="200"/>
      <c r="C43" s="202" t="s">
        <v>134</v>
      </c>
      <c r="D43" s="203"/>
      <c r="E43" s="204">
        <v>54.986899999999999</v>
      </c>
      <c r="F43" s="205"/>
      <c r="G43" s="206"/>
      <c r="H43" s="207"/>
      <c r="I43" s="208"/>
      <c r="J43" s="207"/>
      <c r="K43" s="208"/>
      <c r="M43" s="201" t="s">
        <v>134</v>
      </c>
      <c r="O43" s="201"/>
      <c r="Q43" s="191"/>
    </row>
    <row r="44" spans="1:82" ht="20.399999999999999">
      <c r="A44" s="192">
        <v>16</v>
      </c>
      <c r="B44" s="193" t="s">
        <v>135</v>
      </c>
      <c r="C44" s="194" t="s">
        <v>136</v>
      </c>
      <c r="D44" s="195" t="s">
        <v>107</v>
      </c>
      <c r="E44" s="196">
        <v>26.07</v>
      </c>
      <c r="F44" s="196"/>
      <c r="G44" s="197">
        <f>E44*F44</f>
        <v>0</v>
      </c>
      <c r="H44" s="198">
        <v>1.7</v>
      </c>
      <c r="I44" s="198">
        <f>E44*H44</f>
        <v>44.319000000000003</v>
      </c>
      <c r="J44" s="198">
        <v>0</v>
      </c>
      <c r="K44" s="198">
        <f>E44*J44</f>
        <v>0</v>
      </c>
      <c r="Q44" s="191">
        <v>2</v>
      </c>
      <c r="AA44" s="164">
        <v>1</v>
      </c>
      <c r="AB44" s="164">
        <v>1</v>
      </c>
      <c r="AC44" s="164">
        <v>1</v>
      </c>
      <c r="BB44" s="164">
        <v>1</v>
      </c>
      <c r="BC44" s="164">
        <f>IF(BB44=1,G44,0)</f>
        <v>0</v>
      </c>
      <c r="BD44" s="164">
        <f>IF(BB44=2,G44,0)</f>
        <v>0</v>
      </c>
      <c r="BE44" s="164">
        <f>IF(BB44=3,G44,0)</f>
        <v>0</v>
      </c>
      <c r="BF44" s="164">
        <f>IF(BB44=4,G44,0)</f>
        <v>0</v>
      </c>
      <c r="BG44" s="164">
        <f>IF(BB44=5,G44,0)</f>
        <v>0</v>
      </c>
      <c r="CA44" s="164">
        <v>1</v>
      </c>
      <c r="CB44" s="164">
        <v>1</v>
      </c>
      <c r="CC44" s="191"/>
      <c r="CD44" s="191"/>
    </row>
    <row r="45" spans="1:82">
      <c r="A45" s="199"/>
      <c r="B45" s="200"/>
      <c r="C45" s="202" t="s">
        <v>137</v>
      </c>
      <c r="D45" s="203"/>
      <c r="E45" s="204">
        <v>14.55</v>
      </c>
      <c r="F45" s="205"/>
      <c r="G45" s="206"/>
      <c r="H45" s="207"/>
      <c r="I45" s="208"/>
      <c r="J45" s="207"/>
      <c r="K45" s="208"/>
      <c r="M45" s="201" t="s">
        <v>137</v>
      </c>
      <c r="O45" s="201"/>
      <c r="Q45" s="191"/>
    </row>
    <row r="46" spans="1:82">
      <c r="A46" s="199"/>
      <c r="B46" s="200"/>
      <c r="C46" s="202" t="s">
        <v>138</v>
      </c>
      <c r="D46" s="203"/>
      <c r="E46" s="204">
        <v>11.52</v>
      </c>
      <c r="F46" s="205"/>
      <c r="G46" s="206"/>
      <c r="H46" s="207"/>
      <c r="I46" s="208"/>
      <c r="J46" s="207"/>
      <c r="K46" s="208"/>
      <c r="M46" s="201" t="s">
        <v>138</v>
      </c>
      <c r="O46" s="201"/>
      <c r="Q46" s="191"/>
    </row>
    <row r="47" spans="1:82">
      <c r="A47" s="192">
        <v>17</v>
      </c>
      <c r="B47" s="193" t="s">
        <v>139</v>
      </c>
      <c r="C47" s="194" t="s">
        <v>140</v>
      </c>
      <c r="D47" s="195" t="s">
        <v>107</v>
      </c>
      <c r="E47" s="196">
        <v>26</v>
      </c>
      <c r="F47" s="196"/>
      <c r="G47" s="197">
        <f>E47*F47</f>
        <v>0</v>
      </c>
      <c r="H47" s="198">
        <v>0</v>
      </c>
      <c r="I47" s="198">
        <f>E47*H47</f>
        <v>0</v>
      </c>
      <c r="J47" s="198">
        <v>0</v>
      </c>
      <c r="K47" s="198">
        <f>E47*J47</f>
        <v>0</v>
      </c>
      <c r="Q47" s="191">
        <v>2</v>
      </c>
      <c r="AA47" s="164">
        <v>1</v>
      </c>
      <c r="AB47" s="164">
        <v>1</v>
      </c>
      <c r="AC47" s="164">
        <v>1</v>
      </c>
      <c r="BB47" s="164">
        <v>1</v>
      </c>
      <c r="BC47" s="164">
        <f>IF(BB47=1,G47,0)</f>
        <v>0</v>
      </c>
      <c r="BD47" s="164">
        <f>IF(BB47=2,G47,0)</f>
        <v>0</v>
      </c>
      <c r="BE47" s="164">
        <f>IF(BB47=3,G47,0)</f>
        <v>0</v>
      </c>
      <c r="BF47" s="164">
        <f>IF(BB47=4,G47,0)</f>
        <v>0</v>
      </c>
      <c r="BG47" s="164">
        <f>IF(BB47=5,G47,0)</f>
        <v>0</v>
      </c>
      <c r="CA47" s="164">
        <v>1</v>
      </c>
      <c r="CB47" s="164">
        <v>1</v>
      </c>
      <c r="CC47" s="191"/>
      <c r="CD47" s="191"/>
    </row>
    <row r="48" spans="1:82">
      <c r="A48" s="192">
        <v>18</v>
      </c>
      <c r="B48" s="193" t="s">
        <v>141</v>
      </c>
      <c r="C48" s="194" t="s">
        <v>142</v>
      </c>
      <c r="D48" s="195" t="s">
        <v>107</v>
      </c>
      <c r="E48" s="196">
        <v>26.331900000000001</v>
      </c>
      <c r="F48" s="196"/>
      <c r="G48" s="197">
        <f>E48*F48</f>
        <v>0</v>
      </c>
      <c r="H48" s="198">
        <v>0</v>
      </c>
      <c r="I48" s="198">
        <f>E48*H48</f>
        <v>0</v>
      </c>
      <c r="J48" s="198">
        <v>0</v>
      </c>
      <c r="K48" s="198">
        <f>E48*J48</f>
        <v>0</v>
      </c>
      <c r="Q48" s="191">
        <v>2</v>
      </c>
      <c r="AA48" s="164">
        <v>1</v>
      </c>
      <c r="AB48" s="164">
        <v>1</v>
      </c>
      <c r="AC48" s="164">
        <v>1</v>
      </c>
      <c r="BB48" s="164">
        <v>1</v>
      </c>
      <c r="BC48" s="164">
        <f>IF(BB48=1,G48,0)</f>
        <v>0</v>
      </c>
      <c r="BD48" s="164">
        <f>IF(BB48=2,G48,0)</f>
        <v>0</v>
      </c>
      <c r="BE48" s="164">
        <f>IF(BB48=3,G48,0)</f>
        <v>0</v>
      </c>
      <c r="BF48" s="164">
        <f>IF(BB48=4,G48,0)</f>
        <v>0</v>
      </c>
      <c r="BG48" s="164">
        <f>IF(BB48=5,G48,0)</f>
        <v>0</v>
      </c>
      <c r="CA48" s="164">
        <v>1</v>
      </c>
      <c r="CB48" s="164">
        <v>1</v>
      </c>
      <c r="CC48" s="191"/>
      <c r="CD48" s="191"/>
    </row>
    <row r="49" spans="1:82">
      <c r="A49" s="192">
        <v>19</v>
      </c>
      <c r="B49" s="193" t="s">
        <v>143</v>
      </c>
      <c r="C49" s="194" t="s">
        <v>144</v>
      </c>
      <c r="D49" s="195" t="s">
        <v>145</v>
      </c>
      <c r="E49" s="196">
        <v>53.550400000000003</v>
      </c>
      <c r="F49" s="196"/>
      <c r="G49" s="197">
        <f>E49*F49</f>
        <v>0</v>
      </c>
      <c r="H49" s="198">
        <v>1</v>
      </c>
      <c r="I49" s="198">
        <f>E49*H49</f>
        <v>53.550400000000003</v>
      </c>
      <c r="J49" s="198">
        <v>0</v>
      </c>
      <c r="K49" s="198">
        <f>E49*J49</f>
        <v>0</v>
      </c>
      <c r="Q49" s="191">
        <v>2</v>
      </c>
      <c r="AA49" s="164">
        <v>3</v>
      </c>
      <c r="AB49" s="164">
        <v>1</v>
      </c>
      <c r="AC49" s="164">
        <v>58337306</v>
      </c>
      <c r="BB49" s="164">
        <v>1</v>
      </c>
      <c r="BC49" s="164">
        <f>IF(BB49=1,G49,0)</f>
        <v>0</v>
      </c>
      <c r="BD49" s="164">
        <f>IF(BB49=2,G49,0)</f>
        <v>0</v>
      </c>
      <c r="BE49" s="164">
        <f>IF(BB49=3,G49,0)</f>
        <v>0</v>
      </c>
      <c r="BF49" s="164">
        <f>IF(BB49=4,G49,0)</f>
        <v>0</v>
      </c>
      <c r="BG49" s="164">
        <f>IF(BB49=5,G49,0)</f>
        <v>0</v>
      </c>
      <c r="CA49" s="164">
        <v>3</v>
      </c>
      <c r="CB49" s="164">
        <v>1</v>
      </c>
      <c r="CC49" s="191"/>
      <c r="CD49" s="191"/>
    </row>
    <row r="50" spans="1:82">
      <c r="A50" s="199"/>
      <c r="B50" s="200"/>
      <c r="C50" s="202" t="s">
        <v>146</v>
      </c>
      <c r="D50" s="203"/>
      <c r="E50" s="204">
        <v>29.8872</v>
      </c>
      <c r="F50" s="205"/>
      <c r="G50" s="206"/>
      <c r="H50" s="207"/>
      <c r="I50" s="208"/>
      <c r="J50" s="207"/>
      <c r="K50" s="208"/>
      <c r="M50" s="201" t="s">
        <v>146</v>
      </c>
      <c r="O50" s="201"/>
      <c r="Q50" s="191"/>
    </row>
    <row r="51" spans="1:82">
      <c r="A51" s="199"/>
      <c r="B51" s="200"/>
      <c r="C51" s="202" t="s">
        <v>147</v>
      </c>
      <c r="D51" s="203"/>
      <c r="E51" s="204">
        <v>23.6632</v>
      </c>
      <c r="F51" s="205"/>
      <c r="G51" s="206"/>
      <c r="H51" s="207"/>
      <c r="I51" s="208"/>
      <c r="J51" s="207"/>
      <c r="K51" s="208"/>
      <c r="M51" s="201" t="s">
        <v>147</v>
      </c>
      <c r="O51" s="201"/>
      <c r="Q51" s="191"/>
    </row>
    <row r="52" spans="1:82">
      <c r="A52" s="209"/>
      <c r="B52" s="210" t="s">
        <v>81</v>
      </c>
      <c r="C52" s="211" t="str">
        <f>CONCATENATE(B7," ",C7)</f>
        <v>1 Zemní práce</v>
      </c>
      <c r="D52" s="212"/>
      <c r="E52" s="213"/>
      <c r="F52" s="214"/>
      <c r="G52" s="215">
        <f>SUM(G7:G51)</f>
        <v>0</v>
      </c>
      <c r="H52" s="216"/>
      <c r="I52" s="217">
        <f>SUM(I7:I51)</f>
        <v>98.705814260000011</v>
      </c>
      <c r="J52" s="216"/>
      <c r="K52" s="217">
        <f>SUM(K7:K51)</f>
        <v>-11.241999999999999</v>
      </c>
      <c r="Q52" s="191">
        <v>4</v>
      </c>
      <c r="BC52" s="218">
        <f>SUM(BC7:BC51)</f>
        <v>0</v>
      </c>
      <c r="BD52" s="218">
        <f>SUM(BD7:BD51)</f>
        <v>0</v>
      </c>
      <c r="BE52" s="218">
        <f>SUM(BE7:BE51)</f>
        <v>0</v>
      </c>
      <c r="BF52" s="218">
        <f>SUM(BF7:BF51)</f>
        <v>0</v>
      </c>
      <c r="BG52" s="218">
        <f>SUM(BG7:BG51)</f>
        <v>0</v>
      </c>
    </row>
    <row r="53" spans="1:82">
      <c r="A53" s="183" t="s">
        <v>78</v>
      </c>
      <c r="B53" s="184" t="s">
        <v>148</v>
      </c>
      <c r="C53" s="185" t="s">
        <v>149</v>
      </c>
      <c r="D53" s="186"/>
      <c r="E53" s="187"/>
      <c r="F53" s="187"/>
      <c r="G53" s="188"/>
      <c r="H53" s="189"/>
      <c r="I53" s="190"/>
      <c r="J53" s="189"/>
      <c r="K53" s="190"/>
      <c r="Q53" s="191">
        <v>1</v>
      </c>
    </row>
    <row r="54" spans="1:82">
      <c r="A54" s="192">
        <v>20</v>
      </c>
      <c r="B54" s="193" t="s">
        <v>150</v>
      </c>
      <c r="C54" s="194" t="s">
        <v>151</v>
      </c>
      <c r="D54" s="195" t="s">
        <v>107</v>
      </c>
      <c r="E54" s="196">
        <v>11.1105</v>
      </c>
      <c r="F54" s="196"/>
      <c r="G54" s="197">
        <f>E54*F54</f>
        <v>0</v>
      </c>
      <c r="H54" s="198">
        <v>1.8907700000000001</v>
      </c>
      <c r="I54" s="198">
        <f>E54*H54</f>
        <v>21.007400085</v>
      </c>
      <c r="J54" s="198">
        <v>0</v>
      </c>
      <c r="K54" s="198">
        <f>E54*J54</f>
        <v>0</v>
      </c>
      <c r="Q54" s="191">
        <v>2</v>
      </c>
      <c r="AA54" s="164">
        <v>1</v>
      </c>
      <c r="AB54" s="164">
        <v>0</v>
      </c>
      <c r="AC54" s="164">
        <v>0</v>
      </c>
      <c r="BB54" s="164">
        <v>1</v>
      </c>
      <c r="BC54" s="164">
        <f>IF(BB54=1,G54,0)</f>
        <v>0</v>
      </c>
      <c r="BD54" s="164">
        <f>IF(BB54=2,G54,0)</f>
        <v>0</v>
      </c>
      <c r="BE54" s="164">
        <f>IF(BB54=3,G54,0)</f>
        <v>0</v>
      </c>
      <c r="BF54" s="164">
        <f>IF(BB54=4,G54,0)</f>
        <v>0</v>
      </c>
      <c r="BG54" s="164">
        <f>IF(BB54=5,G54,0)</f>
        <v>0</v>
      </c>
      <c r="CA54" s="164">
        <v>1</v>
      </c>
      <c r="CB54" s="164">
        <v>0</v>
      </c>
      <c r="CC54" s="191"/>
      <c r="CD54" s="191"/>
    </row>
    <row r="55" spans="1:82">
      <c r="A55" s="199"/>
      <c r="B55" s="200"/>
      <c r="C55" s="202" t="s">
        <v>152</v>
      </c>
      <c r="D55" s="203"/>
      <c r="E55" s="204">
        <v>6.1994999999999996</v>
      </c>
      <c r="F55" s="205"/>
      <c r="G55" s="206"/>
      <c r="H55" s="207"/>
      <c r="I55" s="208"/>
      <c r="J55" s="207"/>
      <c r="K55" s="208"/>
      <c r="M55" s="201" t="s">
        <v>152</v>
      </c>
      <c r="O55" s="201"/>
      <c r="Q55" s="191"/>
    </row>
    <row r="56" spans="1:82">
      <c r="A56" s="199"/>
      <c r="B56" s="200"/>
      <c r="C56" s="202" t="s">
        <v>153</v>
      </c>
      <c r="D56" s="203"/>
      <c r="E56" s="204">
        <v>4.9109999999999996</v>
      </c>
      <c r="F56" s="205"/>
      <c r="G56" s="206"/>
      <c r="H56" s="207"/>
      <c r="I56" s="208"/>
      <c r="J56" s="207"/>
      <c r="K56" s="208"/>
      <c r="M56" s="201" t="s">
        <v>153</v>
      </c>
      <c r="O56" s="201"/>
      <c r="Q56" s="191"/>
    </row>
    <row r="57" spans="1:82">
      <c r="A57" s="209"/>
      <c r="B57" s="210" t="s">
        <v>81</v>
      </c>
      <c r="C57" s="211" t="str">
        <f>CONCATENATE(B53," ",C53)</f>
        <v>4 Vodorovné konstrukce</v>
      </c>
      <c r="D57" s="212"/>
      <c r="E57" s="213"/>
      <c r="F57" s="214"/>
      <c r="G57" s="215">
        <f>SUM(G53:G56)</f>
        <v>0</v>
      </c>
      <c r="H57" s="216"/>
      <c r="I57" s="217">
        <f>SUM(I53:I56)</f>
        <v>21.007400085</v>
      </c>
      <c r="J57" s="216"/>
      <c r="K57" s="217">
        <f>SUM(K53:K56)</f>
        <v>0</v>
      </c>
      <c r="Q57" s="191">
        <v>4</v>
      </c>
      <c r="BC57" s="218">
        <f>SUM(BC53:BC56)</f>
        <v>0</v>
      </c>
      <c r="BD57" s="218">
        <f>SUM(BD53:BD56)</f>
        <v>0</v>
      </c>
      <c r="BE57" s="218">
        <f>SUM(BE53:BE56)</f>
        <v>0</v>
      </c>
      <c r="BF57" s="218">
        <f>SUM(BF53:BF56)</f>
        <v>0</v>
      </c>
      <c r="BG57" s="218">
        <f>SUM(BG53:BG56)</f>
        <v>0</v>
      </c>
    </row>
    <row r="58" spans="1:82">
      <c r="A58" s="183" t="s">
        <v>78</v>
      </c>
      <c r="B58" s="184" t="s">
        <v>154</v>
      </c>
      <c r="C58" s="185" t="s">
        <v>155</v>
      </c>
      <c r="D58" s="186"/>
      <c r="E58" s="187"/>
      <c r="F58" s="187"/>
      <c r="G58" s="188"/>
      <c r="H58" s="189"/>
      <c r="I58" s="190"/>
      <c r="J58" s="189"/>
      <c r="K58" s="190"/>
      <c r="Q58" s="191">
        <v>1</v>
      </c>
    </row>
    <row r="59" spans="1:82">
      <c r="A59" s="192">
        <v>21</v>
      </c>
      <c r="B59" s="193" t="s">
        <v>156</v>
      </c>
      <c r="C59" s="194" t="s">
        <v>157</v>
      </c>
      <c r="D59" s="195" t="s">
        <v>88</v>
      </c>
      <c r="E59" s="196">
        <v>7</v>
      </c>
      <c r="F59" s="196"/>
      <c r="G59" s="197">
        <f>E59*F59</f>
        <v>0</v>
      </c>
      <c r="H59" s="198">
        <v>0.38533000000000001</v>
      </c>
      <c r="I59" s="198">
        <f>E59*H59</f>
        <v>2.6973099999999999</v>
      </c>
      <c r="J59" s="198">
        <v>0</v>
      </c>
      <c r="K59" s="198">
        <f>E59*J59</f>
        <v>0</v>
      </c>
      <c r="Q59" s="191">
        <v>2</v>
      </c>
      <c r="AA59" s="164">
        <v>1</v>
      </c>
      <c r="AB59" s="164">
        <v>1</v>
      </c>
      <c r="AC59" s="164">
        <v>1</v>
      </c>
      <c r="BB59" s="164">
        <v>1</v>
      </c>
      <c r="BC59" s="164">
        <f>IF(BB59=1,G59,0)</f>
        <v>0</v>
      </c>
      <c r="BD59" s="164">
        <f>IF(BB59=2,G59,0)</f>
        <v>0</v>
      </c>
      <c r="BE59" s="164">
        <f>IF(BB59=3,G59,0)</f>
        <v>0</v>
      </c>
      <c r="BF59" s="164">
        <f>IF(BB59=4,G59,0)</f>
        <v>0</v>
      </c>
      <c r="BG59" s="164">
        <f>IF(BB59=5,G59,0)</f>
        <v>0</v>
      </c>
      <c r="CA59" s="164">
        <v>1</v>
      </c>
      <c r="CB59" s="164">
        <v>1</v>
      </c>
      <c r="CC59" s="191"/>
      <c r="CD59" s="191"/>
    </row>
    <row r="60" spans="1:82">
      <c r="A60" s="199"/>
      <c r="B60" s="200"/>
      <c r="C60" s="202" t="s">
        <v>92</v>
      </c>
      <c r="D60" s="203"/>
      <c r="E60" s="204">
        <v>3.5</v>
      </c>
      <c r="F60" s="205"/>
      <c r="G60" s="206"/>
      <c r="H60" s="207"/>
      <c r="I60" s="208"/>
      <c r="J60" s="207"/>
      <c r="K60" s="208"/>
      <c r="M60" s="201" t="s">
        <v>92</v>
      </c>
      <c r="O60" s="201"/>
      <c r="Q60" s="191"/>
    </row>
    <row r="61" spans="1:82">
      <c r="A61" s="199"/>
      <c r="B61" s="200"/>
      <c r="C61" s="202" t="s">
        <v>93</v>
      </c>
      <c r="D61" s="203"/>
      <c r="E61" s="204">
        <v>3.5</v>
      </c>
      <c r="F61" s="205"/>
      <c r="G61" s="206"/>
      <c r="H61" s="207"/>
      <c r="I61" s="208"/>
      <c r="J61" s="207"/>
      <c r="K61" s="208"/>
      <c r="M61" s="201" t="s">
        <v>93</v>
      </c>
      <c r="O61" s="201"/>
      <c r="Q61" s="191"/>
    </row>
    <row r="62" spans="1:82">
      <c r="A62" s="192">
        <v>22</v>
      </c>
      <c r="B62" s="193" t="s">
        <v>158</v>
      </c>
      <c r="C62" s="194" t="s">
        <v>159</v>
      </c>
      <c r="D62" s="195" t="s">
        <v>88</v>
      </c>
      <c r="E62" s="196">
        <v>7</v>
      </c>
      <c r="F62" s="196"/>
      <c r="G62" s="197">
        <f>E62*F62</f>
        <v>0</v>
      </c>
      <c r="H62" s="198">
        <v>0.27994000000000002</v>
      </c>
      <c r="I62" s="198">
        <f>E62*H62</f>
        <v>1.9595800000000001</v>
      </c>
      <c r="J62" s="198">
        <v>0</v>
      </c>
      <c r="K62" s="198">
        <f>E62*J62</f>
        <v>0</v>
      </c>
      <c r="Q62" s="191">
        <v>2</v>
      </c>
      <c r="AA62" s="164">
        <v>1</v>
      </c>
      <c r="AB62" s="164">
        <v>1</v>
      </c>
      <c r="AC62" s="164">
        <v>1</v>
      </c>
      <c r="BB62" s="164">
        <v>1</v>
      </c>
      <c r="BC62" s="164">
        <f>IF(BB62=1,G62,0)</f>
        <v>0</v>
      </c>
      <c r="BD62" s="164">
        <f>IF(BB62=2,G62,0)</f>
        <v>0</v>
      </c>
      <c r="BE62" s="164">
        <f>IF(BB62=3,G62,0)</f>
        <v>0</v>
      </c>
      <c r="BF62" s="164">
        <f>IF(BB62=4,G62,0)</f>
        <v>0</v>
      </c>
      <c r="BG62" s="164">
        <f>IF(BB62=5,G62,0)</f>
        <v>0</v>
      </c>
      <c r="CA62" s="164">
        <v>1</v>
      </c>
      <c r="CB62" s="164">
        <v>1</v>
      </c>
      <c r="CC62" s="191"/>
      <c r="CD62" s="191"/>
    </row>
    <row r="63" spans="1:82">
      <c r="A63" s="192">
        <v>23</v>
      </c>
      <c r="B63" s="193" t="s">
        <v>160</v>
      </c>
      <c r="C63" s="194" t="s">
        <v>161</v>
      </c>
      <c r="D63" s="195" t="s">
        <v>88</v>
      </c>
      <c r="E63" s="196">
        <v>7</v>
      </c>
      <c r="F63" s="196"/>
      <c r="G63" s="197">
        <f>E63*F63</f>
        <v>0</v>
      </c>
      <c r="H63" s="198">
        <v>0.13188</v>
      </c>
      <c r="I63" s="198">
        <f>E63*H63</f>
        <v>0.92315999999999998</v>
      </c>
      <c r="J63" s="198">
        <v>0</v>
      </c>
      <c r="K63" s="198">
        <f>E63*J63</f>
        <v>0</v>
      </c>
      <c r="Q63" s="191">
        <v>2</v>
      </c>
      <c r="AA63" s="164">
        <v>1</v>
      </c>
      <c r="AB63" s="164">
        <v>1</v>
      </c>
      <c r="AC63" s="164">
        <v>1</v>
      </c>
      <c r="BB63" s="164">
        <v>1</v>
      </c>
      <c r="BC63" s="164">
        <f>IF(BB63=1,G63,0)</f>
        <v>0</v>
      </c>
      <c r="BD63" s="164">
        <f>IF(BB63=2,G63,0)</f>
        <v>0</v>
      </c>
      <c r="BE63" s="164">
        <f>IF(BB63=3,G63,0)</f>
        <v>0</v>
      </c>
      <c r="BF63" s="164">
        <f>IF(BB63=4,G63,0)</f>
        <v>0</v>
      </c>
      <c r="BG63" s="164">
        <f>IF(BB63=5,G63,0)</f>
        <v>0</v>
      </c>
      <c r="CA63" s="164">
        <v>1</v>
      </c>
      <c r="CB63" s="164">
        <v>1</v>
      </c>
      <c r="CC63" s="191"/>
      <c r="CD63" s="191"/>
    </row>
    <row r="64" spans="1:82">
      <c r="A64" s="192">
        <v>24</v>
      </c>
      <c r="B64" s="193" t="s">
        <v>162</v>
      </c>
      <c r="C64" s="194" t="s">
        <v>163</v>
      </c>
      <c r="D64" s="195" t="s">
        <v>88</v>
      </c>
      <c r="E64" s="196">
        <v>7</v>
      </c>
      <c r="F64" s="196"/>
      <c r="G64" s="197">
        <f>E64*F64</f>
        <v>0</v>
      </c>
      <c r="H64" s="198">
        <v>0</v>
      </c>
      <c r="I64" s="198">
        <f>E64*H64</f>
        <v>0</v>
      </c>
      <c r="J64" s="198">
        <v>0</v>
      </c>
      <c r="K64" s="198">
        <f>E64*J64</f>
        <v>0</v>
      </c>
      <c r="Q64" s="191">
        <v>2</v>
      </c>
      <c r="AA64" s="164">
        <v>1</v>
      </c>
      <c r="AB64" s="164">
        <v>1</v>
      </c>
      <c r="AC64" s="164">
        <v>1</v>
      </c>
      <c r="BB64" s="164">
        <v>1</v>
      </c>
      <c r="BC64" s="164">
        <f>IF(BB64=1,G64,0)</f>
        <v>0</v>
      </c>
      <c r="BD64" s="164">
        <f>IF(BB64=2,G64,0)</f>
        <v>0</v>
      </c>
      <c r="BE64" s="164">
        <f>IF(BB64=3,G64,0)</f>
        <v>0</v>
      </c>
      <c r="BF64" s="164">
        <f>IF(BB64=4,G64,0)</f>
        <v>0</v>
      </c>
      <c r="BG64" s="164">
        <f>IF(BB64=5,G64,0)</f>
        <v>0</v>
      </c>
      <c r="CA64" s="164">
        <v>1</v>
      </c>
      <c r="CB64" s="164">
        <v>1</v>
      </c>
      <c r="CC64" s="191"/>
      <c r="CD64" s="191"/>
    </row>
    <row r="65" spans="1:82">
      <c r="A65" s="209"/>
      <c r="B65" s="210" t="s">
        <v>81</v>
      </c>
      <c r="C65" s="211" t="str">
        <f>CONCATENATE(B58," ",C58)</f>
        <v>5 Komunikace</v>
      </c>
      <c r="D65" s="212"/>
      <c r="E65" s="213"/>
      <c r="F65" s="214"/>
      <c r="G65" s="215">
        <f>SUM(G58:G64)</f>
        <v>0</v>
      </c>
      <c r="H65" s="216"/>
      <c r="I65" s="217">
        <f>SUM(I58:I64)</f>
        <v>5.58005</v>
      </c>
      <c r="J65" s="216"/>
      <c r="K65" s="217">
        <f>SUM(K58:K64)</f>
        <v>0</v>
      </c>
      <c r="Q65" s="191">
        <v>4</v>
      </c>
      <c r="BC65" s="218">
        <f>SUM(BC58:BC64)</f>
        <v>0</v>
      </c>
      <c r="BD65" s="218">
        <f>SUM(BD58:BD64)</f>
        <v>0</v>
      </c>
      <c r="BE65" s="218">
        <f>SUM(BE58:BE64)</f>
        <v>0</v>
      </c>
      <c r="BF65" s="218">
        <f>SUM(BF58:BF64)</f>
        <v>0</v>
      </c>
      <c r="BG65" s="218">
        <f>SUM(BG58:BG64)</f>
        <v>0</v>
      </c>
    </row>
    <row r="66" spans="1:82">
      <c r="A66" s="183" t="s">
        <v>78</v>
      </c>
      <c r="B66" s="184" t="s">
        <v>164</v>
      </c>
      <c r="C66" s="185" t="s">
        <v>165</v>
      </c>
      <c r="D66" s="186"/>
      <c r="E66" s="187"/>
      <c r="F66" s="187"/>
      <c r="G66" s="188"/>
      <c r="H66" s="189"/>
      <c r="I66" s="190"/>
      <c r="J66" s="189"/>
      <c r="K66" s="190"/>
      <c r="Q66" s="191">
        <v>1</v>
      </c>
    </row>
    <row r="67" spans="1:82">
      <c r="A67" s="192">
        <v>25</v>
      </c>
      <c r="B67" s="193" t="s">
        <v>166</v>
      </c>
      <c r="C67" s="194" t="s">
        <v>167</v>
      </c>
      <c r="D67" s="195" t="s">
        <v>168</v>
      </c>
      <c r="E67" s="196">
        <v>125.73</v>
      </c>
      <c r="F67" s="196"/>
      <c r="G67" s="197">
        <f>E67*F67</f>
        <v>0</v>
      </c>
      <c r="H67" s="198">
        <v>0</v>
      </c>
      <c r="I67" s="198">
        <f>E67*H67</f>
        <v>0</v>
      </c>
      <c r="J67" s="198">
        <v>0</v>
      </c>
      <c r="K67" s="198">
        <f>E67*J67</f>
        <v>0</v>
      </c>
      <c r="Q67" s="191">
        <v>2</v>
      </c>
      <c r="AA67" s="164">
        <v>1</v>
      </c>
      <c r="AB67" s="164">
        <v>2</v>
      </c>
      <c r="AC67" s="164">
        <v>2</v>
      </c>
      <c r="BB67" s="164">
        <v>1</v>
      </c>
      <c r="BC67" s="164">
        <f>IF(BB67=1,G67,0)</f>
        <v>0</v>
      </c>
      <c r="BD67" s="164">
        <f>IF(BB67=2,G67,0)</f>
        <v>0</v>
      </c>
      <c r="BE67" s="164">
        <f>IF(BB67=3,G67,0)</f>
        <v>0</v>
      </c>
      <c r="BF67" s="164">
        <f>IF(BB67=4,G67,0)</f>
        <v>0</v>
      </c>
      <c r="BG67" s="164">
        <f>IF(BB67=5,G67,0)</f>
        <v>0</v>
      </c>
      <c r="CA67" s="164">
        <v>1</v>
      </c>
      <c r="CB67" s="164">
        <v>2</v>
      </c>
      <c r="CC67" s="191"/>
      <c r="CD67" s="191"/>
    </row>
    <row r="68" spans="1:82">
      <c r="A68" s="209"/>
      <c r="B68" s="210" t="s">
        <v>81</v>
      </c>
      <c r="C68" s="211" t="str">
        <f>CONCATENATE(B66," ",C66)</f>
        <v>99 Staveništní přesun hmot</v>
      </c>
      <c r="D68" s="212"/>
      <c r="E68" s="213"/>
      <c r="F68" s="214"/>
      <c r="G68" s="215">
        <f>SUM(G66:G67)</f>
        <v>0</v>
      </c>
      <c r="H68" s="216"/>
      <c r="I68" s="217">
        <f>SUM(I66:I67)</f>
        <v>0</v>
      </c>
      <c r="J68" s="216"/>
      <c r="K68" s="217">
        <f>SUM(K66:K67)</f>
        <v>0</v>
      </c>
      <c r="Q68" s="191">
        <v>4</v>
      </c>
      <c r="BC68" s="218">
        <f>SUM(BC66:BC67)</f>
        <v>0</v>
      </c>
      <c r="BD68" s="218">
        <f>SUM(BD66:BD67)</f>
        <v>0</v>
      </c>
      <c r="BE68" s="218">
        <f>SUM(BE66:BE67)</f>
        <v>0</v>
      </c>
      <c r="BF68" s="218">
        <f>SUM(BF66:BF67)</f>
        <v>0</v>
      </c>
      <c r="BG68" s="218">
        <f>SUM(BG66:BG67)</f>
        <v>0</v>
      </c>
    </row>
    <row r="69" spans="1:82">
      <c r="A69" s="183" t="s">
        <v>78</v>
      </c>
      <c r="B69" s="184" t="s">
        <v>169</v>
      </c>
      <c r="C69" s="185" t="s">
        <v>170</v>
      </c>
      <c r="D69" s="186"/>
      <c r="E69" s="187"/>
      <c r="F69" s="187"/>
      <c r="G69" s="188"/>
      <c r="H69" s="189"/>
      <c r="I69" s="190"/>
      <c r="J69" s="189"/>
      <c r="K69" s="190"/>
      <c r="Q69" s="191">
        <v>1</v>
      </c>
    </row>
    <row r="70" spans="1:82">
      <c r="A70" s="192">
        <v>26</v>
      </c>
      <c r="B70" s="193" t="s">
        <v>171</v>
      </c>
      <c r="C70" s="194" t="s">
        <v>172</v>
      </c>
      <c r="D70" s="195" t="s">
        <v>173</v>
      </c>
      <c r="E70" s="196">
        <v>15</v>
      </c>
      <c r="F70" s="196"/>
      <c r="G70" s="197">
        <f>E70*F70</f>
        <v>0</v>
      </c>
      <c r="H70" s="198">
        <v>0</v>
      </c>
      <c r="I70" s="198">
        <f>E70*H70</f>
        <v>0</v>
      </c>
      <c r="J70" s="198">
        <v>0</v>
      </c>
      <c r="K70" s="198">
        <f>E70*J70</f>
        <v>0</v>
      </c>
      <c r="Q70" s="191">
        <v>2</v>
      </c>
      <c r="AA70" s="164">
        <v>12</v>
      </c>
      <c r="AB70" s="164">
        <v>0</v>
      </c>
      <c r="AC70" s="164">
        <v>5</v>
      </c>
      <c r="BB70" s="164">
        <v>2</v>
      </c>
      <c r="BC70" s="164">
        <f>IF(BB70=1,G70,0)</f>
        <v>0</v>
      </c>
      <c r="BD70" s="164">
        <f>IF(BB70=2,G70,0)</f>
        <v>0</v>
      </c>
      <c r="BE70" s="164">
        <f>IF(BB70=3,G70,0)</f>
        <v>0</v>
      </c>
      <c r="BF70" s="164">
        <f>IF(BB70=4,G70,0)</f>
        <v>0</v>
      </c>
      <c r="BG70" s="164">
        <f>IF(BB70=5,G70,0)</f>
        <v>0</v>
      </c>
      <c r="CA70" s="164">
        <v>12</v>
      </c>
      <c r="CB70" s="164">
        <v>0</v>
      </c>
      <c r="CC70" s="191"/>
      <c r="CD70" s="191"/>
    </row>
    <row r="71" spans="1:82">
      <c r="A71" s="192">
        <v>27</v>
      </c>
      <c r="B71" s="193" t="s">
        <v>174</v>
      </c>
      <c r="C71" s="194" t="s">
        <v>175</v>
      </c>
      <c r="D71" s="195" t="s">
        <v>100</v>
      </c>
      <c r="E71" s="196">
        <v>1</v>
      </c>
      <c r="F71" s="196"/>
      <c r="G71" s="197">
        <f>E71*F71</f>
        <v>0</v>
      </c>
      <c r="H71" s="198">
        <v>2.1489999999999999E-2</v>
      </c>
      <c r="I71" s="198">
        <f>E71*H71</f>
        <v>2.1489999999999999E-2</v>
      </c>
      <c r="J71" s="198">
        <v>0</v>
      </c>
      <c r="K71" s="198">
        <f>E71*J71</f>
        <v>0</v>
      </c>
      <c r="Q71" s="191">
        <v>2</v>
      </c>
      <c r="AA71" s="164">
        <v>12</v>
      </c>
      <c r="AB71" s="164">
        <v>0</v>
      </c>
      <c r="AC71" s="164">
        <v>6</v>
      </c>
      <c r="BB71" s="164">
        <v>2</v>
      </c>
      <c r="BC71" s="164">
        <f>IF(BB71=1,G71,0)</f>
        <v>0</v>
      </c>
      <c r="BD71" s="164">
        <f>IF(BB71=2,G71,0)</f>
        <v>0</v>
      </c>
      <c r="BE71" s="164">
        <f>IF(BB71=3,G71,0)</f>
        <v>0</v>
      </c>
      <c r="BF71" s="164">
        <f>IF(BB71=4,G71,0)</f>
        <v>0</v>
      </c>
      <c r="BG71" s="164">
        <f>IF(BB71=5,G71,0)</f>
        <v>0</v>
      </c>
      <c r="CA71" s="164">
        <v>12</v>
      </c>
      <c r="CB71" s="164">
        <v>0</v>
      </c>
      <c r="CC71" s="191"/>
      <c r="CD71" s="191"/>
    </row>
    <row r="72" spans="1:82">
      <c r="A72" s="209"/>
      <c r="B72" s="210" t="s">
        <v>81</v>
      </c>
      <c r="C72" s="211" t="str">
        <f>CONCATENATE(B69," ",C69)</f>
        <v>723 Vnitřní plynovod</v>
      </c>
      <c r="D72" s="212"/>
      <c r="E72" s="213"/>
      <c r="F72" s="214"/>
      <c r="G72" s="215">
        <f>SUM(G69:G71)</f>
        <v>0</v>
      </c>
      <c r="H72" s="216"/>
      <c r="I72" s="217">
        <f>SUM(I69:I71)</f>
        <v>2.1489999999999999E-2</v>
      </c>
      <c r="J72" s="216"/>
      <c r="K72" s="217">
        <f>SUM(K69:K71)</f>
        <v>0</v>
      </c>
      <c r="Q72" s="191">
        <v>4</v>
      </c>
      <c r="BC72" s="218">
        <f>SUM(BC69:BC71)</f>
        <v>0</v>
      </c>
      <c r="BD72" s="218">
        <f>SUM(BD69:BD71)</f>
        <v>0</v>
      </c>
      <c r="BE72" s="218">
        <f>SUM(BE69:BE71)</f>
        <v>0</v>
      </c>
      <c r="BF72" s="218">
        <f>SUM(BF69:BF71)</f>
        <v>0</v>
      </c>
      <c r="BG72" s="218">
        <f>SUM(BG69:BG71)</f>
        <v>0</v>
      </c>
    </row>
    <row r="73" spans="1:82">
      <c r="A73" s="183" t="s">
        <v>78</v>
      </c>
      <c r="B73" s="184" t="s">
        <v>176</v>
      </c>
      <c r="C73" s="185" t="s">
        <v>177</v>
      </c>
      <c r="D73" s="186"/>
      <c r="E73" s="187"/>
      <c r="F73" s="187"/>
      <c r="G73" s="188"/>
      <c r="H73" s="189"/>
      <c r="I73" s="190"/>
      <c r="J73" s="189"/>
      <c r="K73" s="190"/>
      <c r="Q73" s="191">
        <v>1</v>
      </c>
    </row>
    <row r="74" spans="1:82">
      <c r="A74" s="192">
        <v>28</v>
      </c>
      <c r="B74" s="193" t="s">
        <v>178</v>
      </c>
      <c r="C74" s="194" t="s">
        <v>179</v>
      </c>
      <c r="D74" s="195" t="s">
        <v>100</v>
      </c>
      <c r="E74" s="196">
        <v>41.33</v>
      </c>
      <c r="F74" s="196"/>
      <c r="G74" s="197">
        <f>E74*F74</f>
        <v>0</v>
      </c>
      <c r="H74" s="198">
        <v>0</v>
      </c>
      <c r="I74" s="198">
        <f>E74*H74</f>
        <v>0</v>
      </c>
      <c r="J74" s="198">
        <v>0</v>
      </c>
      <c r="K74" s="198">
        <f>E74*J74</f>
        <v>0</v>
      </c>
      <c r="Q74" s="191">
        <v>2</v>
      </c>
      <c r="AA74" s="164">
        <v>1</v>
      </c>
      <c r="AB74" s="164">
        <v>9</v>
      </c>
      <c r="AC74" s="164">
        <v>9</v>
      </c>
      <c r="BB74" s="164">
        <v>4</v>
      </c>
      <c r="BC74" s="164">
        <f>IF(BB74=1,G74,0)</f>
        <v>0</v>
      </c>
      <c r="BD74" s="164">
        <f>IF(BB74=2,G74,0)</f>
        <v>0</v>
      </c>
      <c r="BE74" s="164">
        <f>IF(BB74=3,G74,0)</f>
        <v>0</v>
      </c>
      <c r="BF74" s="164">
        <f>IF(BB74=4,G74,0)</f>
        <v>0</v>
      </c>
      <c r="BG74" s="164">
        <f>IF(BB74=5,G74,0)</f>
        <v>0</v>
      </c>
      <c r="CA74" s="164">
        <v>1</v>
      </c>
      <c r="CB74" s="164">
        <v>9</v>
      </c>
      <c r="CC74" s="191"/>
      <c r="CD74" s="191"/>
    </row>
    <row r="75" spans="1:82">
      <c r="A75" s="192">
        <v>29</v>
      </c>
      <c r="B75" s="193" t="s">
        <v>180</v>
      </c>
      <c r="C75" s="194" t="s">
        <v>181</v>
      </c>
      <c r="D75" s="195" t="s">
        <v>100</v>
      </c>
      <c r="E75" s="196">
        <v>32.74</v>
      </c>
      <c r="F75" s="196"/>
      <c r="G75" s="197">
        <f>E75*F75</f>
        <v>0</v>
      </c>
      <c r="H75" s="198">
        <v>0</v>
      </c>
      <c r="I75" s="198">
        <f>E75*H75</f>
        <v>0</v>
      </c>
      <c r="J75" s="198">
        <v>0</v>
      </c>
      <c r="K75" s="198">
        <f>E75*J75</f>
        <v>0</v>
      </c>
      <c r="Q75" s="191">
        <v>2</v>
      </c>
      <c r="AA75" s="164">
        <v>1</v>
      </c>
      <c r="AB75" s="164">
        <v>9</v>
      </c>
      <c r="AC75" s="164">
        <v>9</v>
      </c>
      <c r="BB75" s="164">
        <v>4</v>
      </c>
      <c r="BC75" s="164">
        <f>IF(BB75=1,G75,0)</f>
        <v>0</v>
      </c>
      <c r="BD75" s="164">
        <f>IF(BB75=2,G75,0)</f>
        <v>0</v>
      </c>
      <c r="BE75" s="164">
        <f>IF(BB75=3,G75,0)</f>
        <v>0</v>
      </c>
      <c r="BF75" s="164">
        <f>IF(BB75=4,G75,0)</f>
        <v>0</v>
      </c>
      <c r="BG75" s="164">
        <f>IF(BB75=5,G75,0)</f>
        <v>0</v>
      </c>
      <c r="CA75" s="164">
        <v>1</v>
      </c>
      <c r="CB75" s="164">
        <v>9</v>
      </c>
      <c r="CC75" s="191"/>
      <c r="CD75" s="191"/>
    </row>
    <row r="76" spans="1:82" ht="20.399999999999999">
      <c r="A76" s="192">
        <v>30</v>
      </c>
      <c r="B76" s="193" t="s">
        <v>182</v>
      </c>
      <c r="C76" s="194" t="s">
        <v>183</v>
      </c>
      <c r="D76" s="195" t="s">
        <v>100</v>
      </c>
      <c r="E76" s="196">
        <v>10</v>
      </c>
      <c r="F76" s="196"/>
      <c r="G76" s="197">
        <f>E76*F76</f>
        <v>0</v>
      </c>
      <c r="H76" s="198">
        <v>2.7119999999999998E-2</v>
      </c>
      <c r="I76" s="198">
        <f>E76*H76</f>
        <v>0.2712</v>
      </c>
      <c r="J76" s="198">
        <v>0</v>
      </c>
      <c r="K76" s="198">
        <f>E76*J76</f>
        <v>0</v>
      </c>
      <c r="Q76" s="191">
        <v>2</v>
      </c>
      <c r="AA76" s="164">
        <v>1</v>
      </c>
      <c r="AB76" s="164">
        <v>9</v>
      </c>
      <c r="AC76" s="164">
        <v>9</v>
      </c>
      <c r="BB76" s="164">
        <v>4</v>
      </c>
      <c r="BC76" s="164">
        <f>IF(BB76=1,G76,0)</f>
        <v>0</v>
      </c>
      <c r="BD76" s="164">
        <f>IF(BB76=2,G76,0)</f>
        <v>0</v>
      </c>
      <c r="BE76" s="164">
        <f>IF(BB76=3,G76,0)</f>
        <v>0</v>
      </c>
      <c r="BF76" s="164">
        <f>IF(BB76=4,G76,0)</f>
        <v>0</v>
      </c>
      <c r="BG76" s="164">
        <f>IF(BB76=5,G76,0)</f>
        <v>0</v>
      </c>
      <c r="CA76" s="164">
        <v>1</v>
      </c>
      <c r="CB76" s="164">
        <v>9</v>
      </c>
      <c r="CC76" s="191"/>
      <c r="CD76" s="191"/>
    </row>
    <row r="77" spans="1:82">
      <c r="A77" s="192">
        <v>31</v>
      </c>
      <c r="B77" s="193" t="s">
        <v>184</v>
      </c>
      <c r="C77" s="194" t="s">
        <v>185</v>
      </c>
      <c r="D77" s="195" t="s">
        <v>186</v>
      </c>
      <c r="E77" s="196">
        <v>4</v>
      </c>
      <c r="F77" s="196"/>
      <c r="G77" s="197">
        <f>E77*F77</f>
        <v>0</v>
      </c>
      <c r="H77" s="198">
        <v>0</v>
      </c>
      <c r="I77" s="198">
        <f>E77*H77</f>
        <v>0</v>
      </c>
      <c r="J77" s="198">
        <v>0</v>
      </c>
      <c r="K77" s="198">
        <f>E77*J77</f>
        <v>0</v>
      </c>
      <c r="Q77" s="191">
        <v>2</v>
      </c>
      <c r="AA77" s="164">
        <v>1</v>
      </c>
      <c r="AB77" s="164">
        <v>9</v>
      </c>
      <c r="AC77" s="164">
        <v>9</v>
      </c>
      <c r="BB77" s="164">
        <v>4</v>
      </c>
      <c r="BC77" s="164">
        <f>IF(BB77=1,G77,0)</f>
        <v>0</v>
      </c>
      <c r="BD77" s="164">
        <f>IF(BB77=2,G77,0)</f>
        <v>0</v>
      </c>
      <c r="BE77" s="164">
        <f>IF(BB77=3,G77,0)</f>
        <v>0</v>
      </c>
      <c r="BF77" s="164">
        <f>IF(BB77=4,G77,0)</f>
        <v>0</v>
      </c>
      <c r="BG77" s="164">
        <f>IF(BB77=5,G77,0)</f>
        <v>0</v>
      </c>
      <c r="CA77" s="164">
        <v>1</v>
      </c>
      <c r="CB77" s="164">
        <v>9</v>
      </c>
      <c r="CC77" s="191"/>
      <c r="CD77" s="191"/>
    </row>
    <row r="78" spans="1:82">
      <c r="A78" s="192">
        <v>32</v>
      </c>
      <c r="B78" s="193" t="s">
        <v>187</v>
      </c>
      <c r="C78" s="194" t="s">
        <v>188</v>
      </c>
      <c r="D78" s="195" t="s">
        <v>100</v>
      </c>
      <c r="E78" s="196">
        <v>26</v>
      </c>
      <c r="F78" s="196"/>
      <c r="G78" s="197">
        <f>E78*F78</f>
        <v>0</v>
      </c>
      <c r="H78" s="198">
        <v>2.0000000000000002E-5</v>
      </c>
      <c r="I78" s="198">
        <f>E78*H78</f>
        <v>5.2000000000000006E-4</v>
      </c>
      <c r="J78" s="198">
        <v>0</v>
      </c>
      <c r="K78" s="198">
        <f>E78*J78</f>
        <v>0</v>
      </c>
      <c r="Q78" s="191">
        <v>2</v>
      </c>
      <c r="AA78" s="164">
        <v>1</v>
      </c>
      <c r="AB78" s="164">
        <v>9</v>
      </c>
      <c r="AC78" s="164">
        <v>9</v>
      </c>
      <c r="BB78" s="164">
        <v>4</v>
      </c>
      <c r="BC78" s="164">
        <f>IF(BB78=1,G78,0)</f>
        <v>0</v>
      </c>
      <c r="BD78" s="164">
        <f>IF(BB78=2,G78,0)</f>
        <v>0</v>
      </c>
      <c r="BE78" s="164">
        <f>IF(BB78=3,G78,0)</f>
        <v>0</v>
      </c>
      <c r="BF78" s="164">
        <f>IF(BB78=4,G78,0)</f>
        <v>0</v>
      </c>
      <c r="BG78" s="164">
        <f>IF(BB78=5,G78,0)</f>
        <v>0</v>
      </c>
      <c r="CA78" s="164">
        <v>1</v>
      </c>
      <c r="CB78" s="164">
        <v>9</v>
      </c>
      <c r="CC78" s="191"/>
      <c r="CD78" s="191"/>
    </row>
    <row r="79" spans="1:82">
      <c r="A79" s="192">
        <v>33</v>
      </c>
      <c r="B79" s="193" t="s">
        <v>189</v>
      </c>
      <c r="C79" s="194" t="s">
        <v>190</v>
      </c>
      <c r="D79" s="195" t="s">
        <v>100</v>
      </c>
      <c r="E79" s="196">
        <v>5</v>
      </c>
      <c r="F79" s="196"/>
      <c r="G79" s="197">
        <f>E79*F79</f>
        <v>0</v>
      </c>
      <c r="H79" s="198">
        <v>6.9999999999999994E-5</v>
      </c>
      <c r="I79" s="198">
        <f>E79*H79</f>
        <v>3.4999999999999994E-4</v>
      </c>
      <c r="J79" s="198">
        <v>0</v>
      </c>
      <c r="K79" s="198">
        <f>E79*J79</f>
        <v>0</v>
      </c>
      <c r="Q79" s="191">
        <v>2</v>
      </c>
      <c r="AA79" s="164">
        <v>1</v>
      </c>
      <c r="AB79" s="164">
        <v>9</v>
      </c>
      <c r="AC79" s="164">
        <v>9</v>
      </c>
      <c r="BB79" s="164">
        <v>4</v>
      </c>
      <c r="BC79" s="164">
        <f>IF(BB79=1,G79,0)</f>
        <v>0</v>
      </c>
      <c r="BD79" s="164">
        <f>IF(BB79=2,G79,0)</f>
        <v>0</v>
      </c>
      <c r="BE79" s="164">
        <f>IF(BB79=3,G79,0)</f>
        <v>0</v>
      </c>
      <c r="BF79" s="164">
        <f>IF(BB79=4,G79,0)</f>
        <v>0</v>
      </c>
      <c r="BG79" s="164">
        <f>IF(BB79=5,G79,0)</f>
        <v>0</v>
      </c>
      <c r="CA79" s="164">
        <v>1</v>
      </c>
      <c r="CB79" s="164">
        <v>9</v>
      </c>
      <c r="CC79" s="191"/>
      <c r="CD79" s="191"/>
    </row>
    <row r="80" spans="1:82">
      <c r="A80" s="192">
        <v>34</v>
      </c>
      <c r="B80" s="193" t="s">
        <v>191</v>
      </c>
      <c r="C80" s="194" t="s">
        <v>192</v>
      </c>
      <c r="D80" s="195" t="s">
        <v>88</v>
      </c>
      <c r="E80" s="196">
        <v>2</v>
      </c>
      <c r="F80" s="196"/>
      <c r="G80" s="197">
        <f>E80*F80</f>
        <v>0</v>
      </c>
      <c r="H80" s="198">
        <v>1.9000000000000001E-4</v>
      </c>
      <c r="I80" s="198">
        <f>E80*H80</f>
        <v>3.8000000000000002E-4</v>
      </c>
      <c r="J80" s="198">
        <v>0</v>
      </c>
      <c r="K80" s="198">
        <f>E80*J80</f>
        <v>0</v>
      </c>
      <c r="Q80" s="191">
        <v>2</v>
      </c>
      <c r="AA80" s="164">
        <v>1</v>
      </c>
      <c r="AB80" s="164">
        <v>9</v>
      </c>
      <c r="AC80" s="164">
        <v>9</v>
      </c>
      <c r="BB80" s="164">
        <v>4</v>
      </c>
      <c r="BC80" s="164">
        <f>IF(BB80=1,G80,0)</f>
        <v>0</v>
      </c>
      <c r="BD80" s="164">
        <f>IF(BB80=2,G80,0)</f>
        <v>0</v>
      </c>
      <c r="BE80" s="164">
        <f>IF(BB80=3,G80,0)</f>
        <v>0</v>
      </c>
      <c r="BF80" s="164">
        <f>IF(BB80=4,G80,0)</f>
        <v>0</v>
      </c>
      <c r="BG80" s="164">
        <f>IF(BB80=5,G80,0)</f>
        <v>0</v>
      </c>
      <c r="CA80" s="164">
        <v>1</v>
      </c>
      <c r="CB80" s="164">
        <v>9</v>
      </c>
      <c r="CC80" s="191"/>
      <c r="CD80" s="191"/>
    </row>
    <row r="81" spans="1:82">
      <c r="A81" s="192">
        <v>35</v>
      </c>
      <c r="B81" s="193" t="s">
        <v>193</v>
      </c>
      <c r="C81" s="194" t="s">
        <v>194</v>
      </c>
      <c r="D81" s="195" t="s">
        <v>100</v>
      </c>
      <c r="E81" s="196">
        <v>75</v>
      </c>
      <c r="F81" s="196"/>
      <c r="G81" s="197">
        <f>E81*F81</f>
        <v>0</v>
      </c>
      <c r="H81" s="198">
        <v>0</v>
      </c>
      <c r="I81" s="198">
        <f>E81*H81</f>
        <v>0</v>
      </c>
      <c r="J81" s="198">
        <v>0</v>
      </c>
      <c r="K81" s="198">
        <f>E81*J81</f>
        <v>0</v>
      </c>
      <c r="Q81" s="191">
        <v>2</v>
      </c>
      <c r="AA81" s="164">
        <v>1</v>
      </c>
      <c r="AB81" s="164">
        <v>9</v>
      </c>
      <c r="AC81" s="164">
        <v>9</v>
      </c>
      <c r="BB81" s="164">
        <v>4</v>
      </c>
      <c r="BC81" s="164">
        <f>IF(BB81=1,G81,0)</f>
        <v>0</v>
      </c>
      <c r="BD81" s="164">
        <f>IF(BB81=2,G81,0)</f>
        <v>0</v>
      </c>
      <c r="BE81" s="164">
        <f>IF(BB81=3,G81,0)</f>
        <v>0</v>
      </c>
      <c r="BF81" s="164">
        <f>IF(BB81=4,G81,0)</f>
        <v>0</v>
      </c>
      <c r="BG81" s="164">
        <f>IF(BB81=5,G81,0)</f>
        <v>0</v>
      </c>
      <c r="CA81" s="164">
        <v>1</v>
      </c>
      <c r="CB81" s="164">
        <v>9</v>
      </c>
      <c r="CC81" s="191"/>
      <c r="CD81" s="191"/>
    </row>
    <row r="82" spans="1:82" ht="20.399999999999999">
      <c r="A82" s="192">
        <v>36</v>
      </c>
      <c r="B82" s="193" t="s">
        <v>195</v>
      </c>
      <c r="C82" s="194" t="s">
        <v>196</v>
      </c>
      <c r="D82" s="195" t="s">
        <v>186</v>
      </c>
      <c r="E82" s="196">
        <v>1</v>
      </c>
      <c r="F82" s="196"/>
      <c r="G82" s="197">
        <f>E82*F82</f>
        <v>0</v>
      </c>
      <c r="H82" s="198">
        <v>6.4999999999999997E-3</v>
      </c>
      <c r="I82" s="198">
        <f>E82*H82</f>
        <v>6.4999999999999997E-3</v>
      </c>
      <c r="J82" s="198">
        <v>0</v>
      </c>
      <c r="K82" s="198">
        <f>E82*J82</f>
        <v>0</v>
      </c>
      <c r="Q82" s="191">
        <v>2</v>
      </c>
      <c r="AA82" s="164">
        <v>12</v>
      </c>
      <c r="AB82" s="164">
        <v>0</v>
      </c>
      <c r="AC82" s="164">
        <v>72</v>
      </c>
      <c r="BB82" s="164">
        <v>4</v>
      </c>
      <c r="BC82" s="164">
        <f>IF(BB82=1,G82,0)</f>
        <v>0</v>
      </c>
      <c r="BD82" s="164">
        <f>IF(BB82=2,G82,0)</f>
        <v>0</v>
      </c>
      <c r="BE82" s="164">
        <f>IF(BB82=3,G82,0)</f>
        <v>0</v>
      </c>
      <c r="BF82" s="164">
        <f>IF(BB82=4,G82,0)</f>
        <v>0</v>
      </c>
      <c r="BG82" s="164">
        <f>IF(BB82=5,G82,0)</f>
        <v>0</v>
      </c>
      <c r="CA82" s="164">
        <v>12</v>
      </c>
      <c r="CB82" s="164">
        <v>0</v>
      </c>
      <c r="CC82" s="191"/>
      <c r="CD82" s="191"/>
    </row>
    <row r="83" spans="1:82">
      <c r="A83" s="192">
        <v>37</v>
      </c>
      <c r="B83" s="193" t="s">
        <v>197</v>
      </c>
      <c r="C83" s="194" t="s">
        <v>198</v>
      </c>
      <c r="D83" s="195" t="s">
        <v>186</v>
      </c>
      <c r="E83" s="196">
        <v>1</v>
      </c>
      <c r="F83" s="196"/>
      <c r="G83" s="197">
        <f>E83*F83</f>
        <v>0</v>
      </c>
      <c r="H83" s="198">
        <v>6.4999999999999997E-3</v>
      </c>
      <c r="I83" s="198">
        <f>E83*H83</f>
        <v>6.4999999999999997E-3</v>
      </c>
      <c r="J83" s="198">
        <v>0</v>
      </c>
      <c r="K83" s="198">
        <f>E83*J83</f>
        <v>0</v>
      </c>
      <c r="Q83" s="191">
        <v>2</v>
      </c>
      <c r="AA83" s="164">
        <v>12</v>
      </c>
      <c r="AB83" s="164">
        <v>0</v>
      </c>
      <c r="AC83" s="164">
        <v>50</v>
      </c>
      <c r="BB83" s="164">
        <v>4</v>
      </c>
      <c r="BC83" s="164">
        <f>IF(BB83=1,G83,0)</f>
        <v>0</v>
      </c>
      <c r="BD83" s="164">
        <f>IF(BB83=2,G83,0)</f>
        <v>0</v>
      </c>
      <c r="BE83" s="164">
        <f>IF(BB83=3,G83,0)</f>
        <v>0</v>
      </c>
      <c r="BF83" s="164">
        <f>IF(BB83=4,G83,0)</f>
        <v>0</v>
      </c>
      <c r="BG83" s="164">
        <f>IF(BB83=5,G83,0)</f>
        <v>0</v>
      </c>
      <c r="CA83" s="164">
        <v>12</v>
      </c>
      <c r="CB83" s="164">
        <v>0</v>
      </c>
      <c r="CC83" s="191"/>
      <c r="CD83" s="191"/>
    </row>
    <row r="84" spans="1:82" ht="20.399999999999999">
      <c r="A84" s="192">
        <v>38</v>
      </c>
      <c r="B84" s="193" t="s">
        <v>199</v>
      </c>
      <c r="C84" s="194" t="s">
        <v>200</v>
      </c>
      <c r="D84" s="195" t="s">
        <v>186</v>
      </c>
      <c r="E84" s="196">
        <v>1</v>
      </c>
      <c r="F84" s="196"/>
      <c r="G84" s="197">
        <f>E84*F84</f>
        <v>0</v>
      </c>
      <c r="H84" s="198">
        <v>6.4999999999999997E-3</v>
      </c>
      <c r="I84" s="198">
        <f>E84*H84</f>
        <v>6.4999999999999997E-3</v>
      </c>
      <c r="J84" s="198">
        <v>0</v>
      </c>
      <c r="K84" s="198">
        <f>E84*J84</f>
        <v>0</v>
      </c>
      <c r="Q84" s="191">
        <v>2</v>
      </c>
      <c r="AA84" s="164">
        <v>12</v>
      </c>
      <c r="AB84" s="164">
        <v>0</v>
      </c>
      <c r="AC84" s="164">
        <v>73</v>
      </c>
      <c r="BB84" s="164">
        <v>4</v>
      </c>
      <c r="BC84" s="164">
        <f>IF(BB84=1,G84,0)</f>
        <v>0</v>
      </c>
      <c r="BD84" s="164">
        <f>IF(BB84=2,G84,0)</f>
        <v>0</v>
      </c>
      <c r="BE84" s="164">
        <f>IF(BB84=3,G84,0)</f>
        <v>0</v>
      </c>
      <c r="BF84" s="164">
        <f>IF(BB84=4,G84,0)</f>
        <v>0</v>
      </c>
      <c r="BG84" s="164">
        <f>IF(BB84=5,G84,0)</f>
        <v>0</v>
      </c>
      <c r="CA84" s="164">
        <v>12</v>
      </c>
      <c r="CB84" s="164">
        <v>0</v>
      </c>
      <c r="CC84" s="191"/>
      <c r="CD84" s="191"/>
    </row>
    <row r="85" spans="1:82" ht="20.399999999999999">
      <c r="A85" s="192">
        <v>39</v>
      </c>
      <c r="B85" s="193" t="s">
        <v>201</v>
      </c>
      <c r="C85" s="194" t="s">
        <v>202</v>
      </c>
      <c r="D85" s="195" t="s">
        <v>186</v>
      </c>
      <c r="E85" s="196">
        <v>1</v>
      </c>
      <c r="F85" s="196"/>
      <c r="G85" s="197">
        <f>E85*F85</f>
        <v>0</v>
      </c>
      <c r="H85" s="198">
        <v>6.4999999999999997E-3</v>
      </c>
      <c r="I85" s="198">
        <f>E85*H85</f>
        <v>6.4999999999999997E-3</v>
      </c>
      <c r="J85" s="198">
        <v>0</v>
      </c>
      <c r="K85" s="198">
        <f>E85*J85</f>
        <v>0</v>
      </c>
      <c r="Q85" s="191">
        <v>2</v>
      </c>
      <c r="AA85" s="164">
        <v>12</v>
      </c>
      <c r="AB85" s="164">
        <v>0</v>
      </c>
      <c r="AC85" s="164">
        <v>74</v>
      </c>
      <c r="BB85" s="164">
        <v>4</v>
      </c>
      <c r="BC85" s="164">
        <f>IF(BB85=1,G85,0)</f>
        <v>0</v>
      </c>
      <c r="BD85" s="164">
        <f>IF(BB85=2,G85,0)</f>
        <v>0</v>
      </c>
      <c r="BE85" s="164">
        <f>IF(BB85=3,G85,0)</f>
        <v>0</v>
      </c>
      <c r="BF85" s="164">
        <f>IF(BB85=4,G85,0)</f>
        <v>0</v>
      </c>
      <c r="BG85" s="164">
        <f>IF(BB85=5,G85,0)</f>
        <v>0</v>
      </c>
      <c r="CA85" s="164">
        <v>12</v>
      </c>
      <c r="CB85" s="164">
        <v>0</v>
      </c>
      <c r="CC85" s="191"/>
      <c r="CD85" s="191"/>
    </row>
    <row r="86" spans="1:82">
      <c r="A86" s="192">
        <v>40</v>
      </c>
      <c r="B86" s="193" t="s">
        <v>203</v>
      </c>
      <c r="C86" s="194" t="s">
        <v>204</v>
      </c>
      <c r="D86" s="195" t="s">
        <v>100</v>
      </c>
      <c r="E86" s="196">
        <v>150</v>
      </c>
      <c r="F86" s="196"/>
      <c r="G86" s="197">
        <f>E86*F86</f>
        <v>0</v>
      </c>
      <c r="H86" s="198">
        <v>0</v>
      </c>
      <c r="I86" s="198">
        <f>E86*H86</f>
        <v>0</v>
      </c>
      <c r="J86" s="198">
        <v>0</v>
      </c>
      <c r="K86" s="198">
        <f>E86*J86</f>
        <v>0</v>
      </c>
      <c r="Q86" s="191">
        <v>2</v>
      </c>
      <c r="AA86" s="164">
        <v>12</v>
      </c>
      <c r="AB86" s="164">
        <v>0</v>
      </c>
      <c r="AC86" s="164">
        <v>71</v>
      </c>
      <c r="BB86" s="164">
        <v>4</v>
      </c>
      <c r="BC86" s="164">
        <f>IF(BB86=1,G86,0)</f>
        <v>0</v>
      </c>
      <c r="BD86" s="164">
        <f>IF(BB86=2,G86,0)</f>
        <v>0</v>
      </c>
      <c r="BE86" s="164">
        <f>IF(BB86=3,G86,0)</f>
        <v>0</v>
      </c>
      <c r="BF86" s="164">
        <f>IF(BB86=4,G86,0)</f>
        <v>0</v>
      </c>
      <c r="BG86" s="164">
        <f>IF(BB86=5,G86,0)</f>
        <v>0</v>
      </c>
      <c r="CA86" s="164">
        <v>12</v>
      </c>
      <c r="CB86" s="164">
        <v>0</v>
      </c>
      <c r="CC86" s="191"/>
      <c r="CD86" s="191"/>
    </row>
    <row r="87" spans="1:82" ht="20.399999999999999">
      <c r="A87" s="192">
        <v>41</v>
      </c>
      <c r="B87" s="193" t="s">
        <v>205</v>
      </c>
      <c r="C87" s="194" t="s">
        <v>206</v>
      </c>
      <c r="D87" s="195" t="s">
        <v>186</v>
      </c>
      <c r="E87" s="196">
        <v>1</v>
      </c>
      <c r="F87" s="196"/>
      <c r="G87" s="197">
        <f>E87*F87</f>
        <v>0</v>
      </c>
      <c r="H87" s="198">
        <v>0</v>
      </c>
      <c r="I87" s="198">
        <f>E87*H87</f>
        <v>0</v>
      </c>
      <c r="J87" s="198">
        <v>0</v>
      </c>
      <c r="K87" s="198">
        <f>E87*J87</f>
        <v>0</v>
      </c>
      <c r="Q87" s="191">
        <v>2</v>
      </c>
      <c r="AA87" s="164">
        <v>12</v>
      </c>
      <c r="AB87" s="164">
        <v>0</v>
      </c>
      <c r="AC87" s="164">
        <v>69</v>
      </c>
      <c r="BB87" s="164">
        <v>4</v>
      </c>
      <c r="BC87" s="164">
        <f>IF(BB87=1,G87,0)</f>
        <v>0</v>
      </c>
      <c r="BD87" s="164">
        <f>IF(BB87=2,G87,0)</f>
        <v>0</v>
      </c>
      <c r="BE87" s="164">
        <f>IF(BB87=3,G87,0)</f>
        <v>0</v>
      </c>
      <c r="BF87" s="164">
        <f>IF(BB87=4,G87,0)</f>
        <v>0</v>
      </c>
      <c r="BG87" s="164">
        <f>IF(BB87=5,G87,0)</f>
        <v>0</v>
      </c>
      <c r="CA87" s="164">
        <v>12</v>
      </c>
      <c r="CB87" s="164">
        <v>0</v>
      </c>
      <c r="CC87" s="191"/>
      <c r="CD87" s="191"/>
    </row>
    <row r="88" spans="1:82" ht="20.399999999999999">
      <c r="A88" s="192">
        <v>42</v>
      </c>
      <c r="B88" s="193" t="s">
        <v>207</v>
      </c>
      <c r="C88" s="194" t="s">
        <v>208</v>
      </c>
      <c r="D88" s="195" t="s">
        <v>100</v>
      </c>
      <c r="E88" s="196">
        <v>42</v>
      </c>
      <c r="F88" s="196"/>
      <c r="G88" s="197">
        <f>E88*F88</f>
        <v>0</v>
      </c>
      <c r="H88" s="198">
        <v>4.2999999999999999E-4</v>
      </c>
      <c r="I88" s="198">
        <f>E88*H88</f>
        <v>1.806E-2</v>
      </c>
      <c r="J88" s="198">
        <v>0</v>
      </c>
      <c r="K88" s="198">
        <f>E88*J88</f>
        <v>0</v>
      </c>
      <c r="Q88" s="191">
        <v>2</v>
      </c>
      <c r="AA88" s="164">
        <v>12</v>
      </c>
      <c r="AB88" s="164">
        <v>0</v>
      </c>
      <c r="AC88" s="164">
        <v>64</v>
      </c>
      <c r="BB88" s="164">
        <v>4</v>
      </c>
      <c r="BC88" s="164">
        <f>IF(BB88=1,G88,0)</f>
        <v>0</v>
      </c>
      <c r="BD88" s="164">
        <f>IF(BB88=2,G88,0)</f>
        <v>0</v>
      </c>
      <c r="BE88" s="164">
        <f>IF(BB88=3,G88,0)</f>
        <v>0</v>
      </c>
      <c r="BF88" s="164">
        <f>IF(BB88=4,G88,0)</f>
        <v>0</v>
      </c>
      <c r="BG88" s="164">
        <f>IF(BB88=5,G88,0)</f>
        <v>0</v>
      </c>
      <c r="CA88" s="164">
        <v>12</v>
      </c>
      <c r="CB88" s="164">
        <v>0</v>
      </c>
      <c r="CC88" s="191"/>
      <c r="CD88" s="191"/>
    </row>
    <row r="89" spans="1:82" ht="20.399999999999999">
      <c r="A89" s="192">
        <v>43</v>
      </c>
      <c r="B89" s="193" t="s">
        <v>209</v>
      </c>
      <c r="C89" s="194" t="s">
        <v>210</v>
      </c>
      <c r="D89" s="195" t="s">
        <v>100</v>
      </c>
      <c r="E89" s="196">
        <v>34</v>
      </c>
      <c r="F89" s="196"/>
      <c r="G89" s="197">
        <f>E89*F89</f>
        <v>0</v>
      </c>
      <c r="H89" s="198">
        <v>4.2999999999999999E-4</v>
      </c>
      <c r="I89" s="198">
        <f>E89*H89</f>
        <v>1.4619999999999999E-2</v>
      </c>
      <c r="J89" s="198">
        <v>0</v>
      </c>
      <c r="K89" s="198">
        <f>E89*J89</f>
        <v>0</v>
      </c>
      <c r="Q89" s="191">
        <v>2</v>
      </c>
      <c r="AA89" s="164">
        <v>12</v>
      </c>
      <c r="AB89" s="164">
        <v>0</v>
      </c>
      <c r="AC89" s="164">
        <v>68</v>
      </c>
      <c r="BB89" s="164">
        <v>4</v>
      </c>
      <c r="BC89" s="164">
        <f>IF(BB89=1,G89,0)</f>
        <v>0</v>
      </c>
      <c r="BD89" s="164">
        <f>IF(BB89=2,G89,0)</f>
        <v>0</v>
      </c>
      <c r="BE89" s="164">
        <f>IF(BB89=3,G89,0)</f>
        <v>0</v>
      </c>
      <c r="BF89" s="164">
        <f>IF(BB89=4,G89,0)</f>
        <v>0</v>
      </c>
      <c r="BG89" s="164">
        <f>IF(BB89=5,G89,0)</f>
        <v>0</v>
      </c>
      <c r="CA89" s="164">
        <v>12</v>
      </c>
      <c r="CB89" s="164">
        <v>0</v>
      </c>
      <c r="CC89" s="191"/>
      <c r="CD89" s="191"/>
    </row>
    <row r="90" spans="1:82">
      <c r="A90" s="192">
        <v>44</v>
      </c>
      <c r="B90" s="193" t="s">
        <v>211</v>
      </c>
      <c r="C90" s="194" t="s">
        <v>212</v>
      </c>
      <c r="D90" s="195" t="s">
        <v>186</v>
      </c>
      <c r="E90" s="196">
        <v>2</v>
      </c>
      <c r="F90" s="196"/>
      <c r="G90" s="197">
        <f>E90*F90</f>
        <v>0</v>
      </c>
      <c r="H90" s="198">
        <v>5.0000000000000001E-4</v>
      </c>
      <c r="I90" s="198">
        <f>E90*H90</f>
        <v>1E-3</v>
      </c>
      <c r="J90" s="198">
        <v>0</v>
      </c>
      <c r="K90" s="198">
        <f>E90*J90</f>
        <v>0</v>
      </c>
      <c r="Q90" s="191">
        <v>2</v>
      </c>
      <c r="AA90" s="164">
        <v>3</v>
      </c>
      <c r="AB90" s="164">
        <v>9</v>
      </c>
      <c r="AC90" s="164">
        <v>27344383</v>
      </c>
      <c r="BB90" s="164">
        <v>3</v>
      </c>
      <c r="BC90" s="164">
        <f>IF(BB90=1,G90,0)</f>
        <v>0</v>
      </c>
      <c r="BD90" s="164">
        <f>IF(BB90=2,G90,0)</f>
        <v>0</v>
      </c>
      <c r="BE90" s="164">
        <f>IF(BB90=3,G90,0)</f>
        <v>0</v>
      </c>
      <c r="BF90" s="164">
        <f>IF(BB90=4,G90,0)</f>
        <v>0</v>
      </c>
      <c r="BG90" s="164">
        <f>IF(BB90=5,G90,0)</f>
        <v>0</v>
      </c>
      <c r="CA90" s="164">
        <v>3</v>
      </c>
      <c r="CB90" s="164">
        <v>9</v>
      </c>
      <c r="CC90" s="191"/>
      <c r="CD90" s="191"/>
    </row>
    <row r="91" spans="1:82">
      <c r="A91" s="192">
        <v>45</v>
      </c>
      <c r="B91" s="193" t="s">
        <v>213</v>
      </c>
      <c r="C91" s="194" t="s">
        <v>214</v>
      </c>
      <c r="D91" s="195" t="s">
        <v>186</v>
      </c>
      <c r="E91" s="196">
        <v>2</v>
      </c>
      <c r="F91" s="196"/>
      <c r="G91" s="197">
        <f>E91*F91</f>
        <v>0</v>
      </c>
      <c r="H91" s="198">
        <v>1E-3</v>
      </c>
      <c r="I91" s="198">
        <f>E91*H91</f>
        <v>2E-3</v>
      </c>
      <c r="J91" s="198">
        <v>0</v>
      </c>
      <c r="K91" s="198">
        <f>E91*J91</f>
        <v>0</v>
      </c>
      <c r="Q91" s="191">
        <v>2</v>
      </c>
      <c r="AA91" s="164">
        <v>3</v>
      </c>
      <c r="AB91" s="164">
        <v>9</v>
      </c>
      <c r="AC91" s="164">
        <v>273443880</v>
      </c>
      <c r="BB91" s="164">
        <v>3</v>
      </c>
      <c r="BC91" s="164">
        <f>IF(BB91=1,G91,0)</f>
        <v>0</v>
      </c>
      <c r="BD91" s="164">
        <f>IF(BB91=2,G91,0)</f>
        <v>0</v>
      </c>
      <c r="BE91" s="164">
        <f>IF(BB91=3,G91,0)</f>
        <v>0</v>
      </c>
      <c r="BF91" s="164">
        <f>IF(BB91=4,G91,0)</f>
        <v>0</v>
      </c>
      <c r="BG91" s="164">
        <f>IF(BB91=5,G91,0)</f>
        <v>0</v>
      </c>
      <c r="CA91" s="164">
        <v>3</v>
      </c>
      <c r="CB91" s="164">
        <v>9</v>
      </c>
      <c r="CC91" s="191"/>
      <c r="CD91" s="191"/>
    </row>
    <row r="92" spans="1:82">
      <c r="A92" s="192">
        <v>46</v>
      </c>
      <c r="B92" s="193" t="s">
        <v>215</v>
      </c>
      <c r="C92" s="194" t="s">
        <v>216</v>
      </c>
      <c r="D92" s="195" t="s">
        <v>100</v>
      </c>
      <c r="E92" s="196">
        <v>5</v>
      </c>
      <c r="F92" s="196"/>
      <c r="G92" s="197">
        <f>E92*F92</f>
        <v>0</v>
      </c>
      <c r="H92" s="198">
        <v>1.6400000000000001E-2</v>
      </c>
      <c r="I92" s="198">
        <f>E92*H92</f>
        <v>8.2000000000000003E-2</v>
      </c>
      <c r="J92" s="198">
        <v>0</v>
      </c>
      <c r="K92" s="198">
        <f>E92*J92</f>
        <v>0</v>
      </c>
      <c r="Q92" s="191">
        <v>2</v>
      </c>
      <c r="AA92" s="164">
        <v>4</v>
      </c>
      <c r="AB92" s="164">
        <v>9</v>
      </c>
      <c r="AC92" s="164">
        <v>14211110</v>
      </c>
      <c r="BB92" s="164">
        <v>4</v>
      </c>
      <c r="BC92" s="164">
        <f>IF(BB92=1,G92,0)</f>
        <v>0</v>
      </c>
      <c r="BD92" s="164">
        <f>IF(BB92=2,G92,0)</f>
        <v>0</v>
      </c>
      <c r="BE92" s="164">
        <f>IF(BB92=3,G92,0)</f>
        <v>0</v>
      </c>
      <c r="BF92" s="164">
        <f>IF(BB92=4,G92,0)</f>
        <v>0</v>
      </c>
      <c r="BG92" s="164">
        <f>IF(BB92=5,G92,0)</f>
        <v>0</v>
      </c>
      <c r="CA92" s="164">
        <v>4</v>
      </c>
      <c r="CB92" s="164">
        <v>9</v>
      </c>
      <c r="CC92" s="191"/>
      <c r="CD92" s="191"/>
    </row>
    <row r="93" spans="1:82">
      <c r="A93" s="209"/>
      <c r="B93" s="210" t="s">
        <v>81</v>
      </c>
      <c r="C93" s="211" t="str">
        <f>CONCATENATE(B73," ",C73)</f>
        <v>M23 Montáže potrubí</v>
      </c>
      <c r="D93" s="212"/>
      <c r="E93" s="213"/>
      <c r="F93" s="214"/>
      <c r="G93" s="215">
        <f>SUM(G73:G92)</f>
        <v>0</v>
      </c>
      <c r="H93" s="216"/>
      <c r="I93" s="217">
        <f>SUM(I73:I92)</f>
        <v>0.41613000000000011</v>
      </c>
      <c r="J93" s="216"/>
      <c r="K93" s="217">
        <f>SUM(K73:K92)</f>
        <v>0</v>
      </c>
      <c r="Q93" s="191">
        <v>4</v>
      </c>
      <c r="BC93" s="218">
        <f>SUM(BC73:BC92)</f>
        <v>0</v>
      </c>
      <c r="BD93" s="218">
        <f>SUM(BD73:BD92)</f>
        <v>0</v>
      </c>
      <c r="BE93" s="218">
        <f>SUM(BE73:BE92)</f>
        <v>0</v>
      </c>
      <c r="BF93" s="218">
        <f>SUM(BF73:BF92)</f>
        <v>0</v>
      </c>
      <c r="BG93" s="218">
        <f>SUM(BG73:BG92)</f>
        <v>0</v>
      </c>
    </row>
    <row r="94" spans="1:82">
      <c r="E94" s="164"/>
    </row>
    <row r="95" spans="1:82">
      <c r="E95" s="164"/>
    </row>
    <row r="96" spans="1:82">
      <c r="E96" s="164"/>
    </row>
    <row r="97" spans="5:5">
      <c r="E97" s="164"/>
    </row>
    <row r="98" spans="5:5">
      <c r="E98" s="164"/>
    </row>
    <row r="99" spans="5:5">
      <c r="E99" s="164"/>
    </row>
    <row r="100" spans="5:5">
      <c r="E100" s="164"/>
    </row>
    <row r="101" spans="5:5">
      <c r="E101" s="164"/>
    </row>
    <row r="102" spans="5:5">
      <c r="E102" s="164"/>
    </row>
    <row r="103" spans="5:5">
      <c r="E103" s="164"/>
    </row>
    <row r="104" spans="5:5">
      <c r="E104" s="164"/>
    </row>
    <row r="105" spans="5:5">
      <c r="E105" s="164"/>
    </row>
    <row r="106" spans="5:5">
      <c r="E106" s="164"/>
    </row>
    <row r="107" spans="5:5">
      <c r="E107" s="164"/>
    </row>
    <row r="108" spans="5:5">
      <c r="E108" s="164"/>
    </row>
    <row r="109" spans="5:5">
      <c r="E109" s="164"/>
    </row>
    <row r="110" spans="5:5">
      <c r="E110" s="164"/>
    </row>
    <row r="111" spans="5:5">
      <c r="E111" s="164"/>
    </row>
    <row r="112" spans="5:5">
      <c r="E112" s="164"/>
    </row>
    <row r="113" spans="1:7">
      <c r="E113" s="164"/>
    </row>
    <row r="114" spans="1:7">
      <c r="E114" s="164"/>
    </row>
    <row r="115" spans="1:7">
      <c r="E115" s="164"/>
    </row>
    <row r="116" spans="1:7">
      <c r="E116" s="164"/>
    </row>
    <row r="117" spans="1:7">
      <c r="A117" s="207"/>
      <c r="B117" s="207"/>
      <c r="C117" s="207"/>
      <c r="D117" s="207"/>
      <c r="E117" s="207"/>
      <c r="F117" s="207"/>
      <c r="G117" s="207"/>
    </row>
    <row r="118" spans="1:7">
      <c r="A118" s="207"/>
      <c r="B118" s="207"/>
      <c r="C118" s="207"/>
      <c r="D118" s="207"/>
      <c r="E118" s="207"/>
      <c r="F118" s="207"/>
      <c r="G118" s="207"/>
    </row>
    <row r="119" spans="1:7">
      <c r="A119" s="207"/>
      <c r="B119" s="207"/>
      <c r="C119" s="207"/>
      <c r="D119" s="207"/>
      <c r="E119" s="207"/>
      <c r="F119" s="207"/>
      <c r="G119" s="207"/>
    </row>
    <row r="120" spans="1:7">
      <c r="A120" s="207"/>
      <c r="B120" s="207"/>
      <c r="C120" s="207"/>
      <c r="D120" s="207"/>
      <c r="E120" s="207"/>
      <c r="F120" s="207"/>
      <c r="G120" s="207"/>
    </row>
    <row r="121" spans="1:7">
      <c r="E121" s="164"/>
    </row>
    <row r="122" spans="1:7">
      <c r="E122" s="164"/>
    </row>
    <row r="123" spans="1:7">
      <c r="E123" s="164"/>
    </row>
    <row r="124" spans="1:7">
      <c r="E124" s="164"/>
    </row>
    <row r="125" spans="1:7">
      <c r="E125" s="164"/>
    </row>
    <row r="126" spans="1:7">
      <c r="E126" s="164"/>
    </row>
    <row r="127" spans="1:7">
      <c r="E127" s="164"/>
    </row>
    <row r="128" spans="1:7">
      <c r="E128" s="164"/>
    </row>
    <row r="129" spans="5:5">
      <c r="E129" s="164"/>
    </row>
    <row r="130" spans="5:5">
      <c r="E130" s="164"/>
    </row>
    <row r="131" spans="5:5">
      <c r="E131" s="164"/>
    </row>
    <row r="132" spans="5:5">
      <c r="E132" s="164"/>
    </row>
    <row r="133" spans="5:5">
      <c r="E133" s="164"/>
    </row>
    <row r="134" spans="5:5">
      <c r="E134" s="164"/>
    </row>
    <row r="135" spans="5:5">
      <c r="E135" s="164"/>
    </row>
    <row r="136" spans="5:5">
      <c r="E136" s="164"/>
    </row>
    <row r="137" spans="5:5">
      <c r="E137" s="164"/>
    </row>
    <row r="138" spans="5:5">
      <c r="E138" s="164"/>
    </row>
    <row r="139" spans="5:5">
      <c r="E139" s="164"/>
    </row>
    <row r="140" spans="5:5">
      <c r="E140" s="164"/>
    </row>
    <row r="141" spans="5:5">
      <c r="E141" s="164"/>
    </row>
    <row r="142" spans="5:5">
      <c r="E142" s="164"/>
    </row>
    <row r="143" spans="5:5">
      <c r="E143" s="164"/>
    </row>
    <row r="144" spans="5:5">
      <c r="E144" s="164"/>
    </row>
    <row r="145" spans="1:7">
      <c r="E145" s="164"/>
    </row>
    <row r="146" spans="1:7">
      <c r="E146" s="164"/>
    </row>
    <row r="147" spans="1:7">
      <c r="E147" s="164"/>
    </row>
    <row r="148" spans="1:7">
      <c r="E148" s="164"/>
    </row>
    <row r="149" spans="1:7">
      <c r="E149" s="164"/>
    </row>
    <row r="150" spans="1:7">
      <c r="E150" s="164"/>
    </row>
    <row r="151" spans="1:7">
      <c r="E151" s="164"/>
    </row>
    <row r="152" spans="1:7">
      <c r="A152" s="219"/>
      <c r="B152" s="219"/>
    </row>
    <row r="153" spans="1:7">
      <c r="A153" s="207"/>
      <c r="B153" s="207"/>
      <c r="C153" s="220"/>
      <c r="D153" s="220"/>
      <c r="E153" s="221"/>
      <c r="F153" s="220"/>
      <c r="G153" s="222"/>
    </row>
    <row r="154" spans="1:7">
      <c r="A154" s="223"/>
      <c r="B154" s="223"/>
      <c r="C154" s="207"/>
      <c r="D154" s="207"/>
      <c r="E154" s="224"/>
      <c r="F154" s="207"/>
      <c r="G154" s="207"/>
    </row>
    <row r="155" spans="1:7">
      <c r="A155" s="207"/>
      <c r="B155" s="207"/>
      <c r="C155" s="207"/>
      <c r="D155" s="207"/>
      <c r="E155" s="224"/>
      <c r="F155" s="207"/>
      <c r="G155" s="207"/>
    </row>
    <row r="156" spans="1:7">
      <c r="A156" s="207"/>
      <c r="B156" s="207"/>
      <c r="C156" s="207"/>
      <c r="D156" s="207"/>
      <c r="E156" s="224"/>
      <c r="F156" s="207"/>
      <c r="G156" s="207"/>
    </row>
    <row r="157" spans="1:7">
      <c r="A157" s="207"/>
      <c r="B157" s="207"/>
      <c r="C157" s="207"/>
      <c r="D157" s="207"/>
      <c r="E157" s="224"/>
      <c r="F157" s="207"/>
      <c r="G157" s="207"/>
    </row>
    <row r="158" spans="1:7">
      <c r="A158" s="207"/>
      <c r="B158" s="207"/>
      <c r="C158" s="207"/>
      <c r="D158" s="207"/>
      <c r="E158" s="224"/>
      <c r="F158" s="207"/>
      <c r="G158" s="207"/>
    </row>
    <row r="159" spans="1:7">
      <c r="A159" s="207"/>
      <c r="B159" s="207"/>
      <c r="C159" s="207"/>
      <c r="D159" s="207"/>
      <c r="E159" s="224"/>
      <c r="F159" s="207"/>
      <c r="G159" s="207"/>
    </row>
    <row r="160" spans="1:7">
      <c r="A160" s="207"/>
      <c r="B160" s="207"/>
      <c r="C160" s="207"/>
      <c r="D160" s="207"/>
      <c r="E160" s="224"/>
      <c r="F160" s="207"/>
      <c r="G160" s="207"/>
    </row>
    <row r="161" spans="1:7">
      <c r="A161" s="207"/>
      <c r="B161" s="207"/>
      <c r="C161" s="207"/>
      <c r="D161" s="207"/>
      <c r="E161" s="224"/>
      <c r="F161" s="207"/>
      <c r="G161" s="207"/>
    </row>
    <row r="162" spans="1:7">
      <c r="A162" s="207"/>
      <c r="B162" s="207"/>
      <c r="C162" s="207"/>
      <c r="D162" s="207"/>
      <c r="E162" s="224"/>
      <c r="F162" s="207"/>
      <c r="G162" s="207"/>
    </row>
    <row r="163" spans="1:7">
      <c r="A163" s="207"/>
      <c r="B163" s="207"/>
      <c r="C163" s="207"/>
      <c r="D163" s="207"/>
      <c r="E163" s="224"/>
      <c r="F163" s="207"/>
      <c r="G163" s="207"/>
    </row>
    <row r="164" spans="1:7">
      <c r="A164" s="207"/>
      <c r="B164" s="207"/>
      <c r="C164" s="207"/>
      <c r="D164" s="207"/>
      <c r="E164" s="224"/>
      <c r="F164" s="207"/>
      <c r="G164" s="207"/>
    </row>
    <row r="165" spans="1:7">
      <c r="A165" s="207"/>
      <c r="B165" s="207"/>
      <c r="C165" s="207"/>
      <c r="D165" s="207"/>
      <c r="E165" s="224"/>
      <c r="F165" s="207"/>
      <c r="G165" s="207"/>
    </row>
    <row r="166" spans="1:7">
      <c r="A166" s="207"/>
      <c r="B166" s="207"/>
      <c r="C166" s="207"/>
      <c r="D166" s="207"/>
      <c r="E166" s="224"/>
      <c r="F166" s="207"/>
      <c r="G166" s="207"/>
    </row>
  </sheetData>
  <mergeCells count="33">
    <mergeCell ref="C60:D60"/>
    <mergeCell ref="C61:D61"/>
    <mergeCell ref="C46:D46"/>
    <mergeCell ref="C50:D50"/>
    <mergeCell ref="C51:D51"/>
    <mergeCell ref="C55:D55"/>
    <mergeCell ref="C56:D56"/>
    <mergeCell ref="C37:D37"/>
    <mergeCell ref="C38:D38"/>
    <mergeCell ref="C39:D39"/>
    <mergeCell ref="C42:D42"/>
    <mergeCell ref="C43:D43"/>
    <mergeCell ref="C45:D45"/>
    <mergeCell ref="C27:D27"/>
    <mergeCell ref="C29:D29"/>
    <mergeCell ref="C30:D30"/>
    <mergeCell ref="C31:D31"/>
    <mergeCell ref="C34:D34"/>
    <mergeCell ref="C36:D36"/>
    <mergeCell ref="C15:D15"/>
    <mergeCell ref="C16:D16"/>
    <mergeCell ref="C18:D18"/>
    <mergeCell ref="C19:D19"/>
    <mergeCell ref="C25:D25"/>
    <mergeCell ref="C26:D26"/>
    <mergeCell ref="A1:G1"/>
    <mergeCell ref="A3:B3"/>
    <mergeCell ref="A4:B4"/>
    <mergeCell ref="E4:G4"/>
    <mergeCell ref="C9:D9"/>
    <mergeCell ref="C11:D11"/>
    <mergeCell ref="C12:D12"/>
    <mergeCell ref="C13:D13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SUDOP BRNO, spol. s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plch</dc:creator>
  <cp:lastModifiedBy>plch</cp:lastModifiedBy>
  <dcterms:created xsi:type="dcterms:W3CDTF">2017-11-21T11:29:08Z</dcterms:created>
  <dcterms:modified xsi:type="dcterms:W3CDTF">2017-11-21T11:30:48Z</dcterms:modified>
</cp:coreProperties>
</file>